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chfs\Documents\Departments\Housing and Community\AFFORDABLE HOUSING\Funding\Common Funding Application and Rubric\Final Application Packet - Feb 2024\"/>
    </mc:Choice>
  </mc:AlternateContent>
  <xr:revisionPtr revIDLastSave="0" documentId="13_ncr:1_{8790C9F4-4BCE-4A72-87A2-F8AEA20E30D0}" xr6:coauthVersionLast="47" xr6:coauthVersionMax="47" xr10:uidLastSave="{00000000-0000-0000-0000-000000000000}"/>
  <bookViews>
    <workbookView xWindow="28680" yWindow="-120" windowWidth="29040" windowHeight="15840" firstSheet="3" activeTab="8" xr2:uid="{00000000-000D-0000-FFFF-FFFF01000000}"/>
  </bookViews>
  <sheets>
    <sheet name="Sources and Uses" sheetId="40" state="hidden" r:id="rId1"/>
    <sheet name="Dev Prog " sheetId="37" state="hidden" r:id="rId2"/>
    <sheet name="Dev Costs" sheetId="4" state="hidden" r:id="rId3"/>
    <sheet name="Owner Afford" sheetId="39" r:id="rId4"/>
    <sheet name="Rent Table" sheetId="41" r:id="rId5"/>
    <sheet name="Rental Income" sheetId="3" state="hidden" r:id="rId6"/>
    <sheet name="Rental Fin Ass" sheetId="5" state="hidden" r:id="rId7"/>
    <sheet name="Rental Oper Budget" sheetId="36" state="hidden" r:id="rId8"/>
    <sheet name="Rental Cash Flow" sheetId="21" r:id="rId9"/>
  </sheets>
  <externalReferences>
    <externalReference r:id="rId10"/>
    <externalReference r:id="rId11"/>
    <externalReference r:id="rId12"/>
  </externalReferences>
  <definedNames>
    <definedName name="Addit_Subs_Reqd" localSheetId="8">'Rental Cash Flow'!#REF!</definedName>
    <definedName name="Addit_Subs_Reqd" localSheetId="6">'Rental Fin Ass'!#REF!</definedName>
    <definedName name="Addit_Subs_Reqd" localSheetId="7">'Rental Oper Budget'!#REF!</definedName>
    <definedName name="Aff_Hsg_Cost_Percent" localSheetId="3">'Owner Afford'!#REF!</definedName>
    <definedName name="Aff_Hsg_Cost_Percent">'Rental Income'!$D$11</definedName>
    <definedName name="Affordable_Units" localSheetId="8">#REF!</definedName>
    <definedName name="Affordable_Units" localSheetId="6">'Rental Income'!#REF!</definedName>
    <definedName name="Affordable_Units" localSheetId="7">#REF!</definedName>
    <definedName name="Agency_Gap" localSheetId="8">'Rental Cash Flow'!#REF!</definedName>
    <definedName name="Agency_Gap" localSheetId="6">'Rental Fin Ass'!#REF!</definedName>
    <definedName name="Agency_Gap" localSheetId="7">'Rental Oper Budget'!#REF!</definedName>
    <definedName name="Agency_Gap_Cash" localSheetId="8">'Rental Cash Flow'!#REF!</definedName>
    <definedName name="Agency_Gap_Cash" localSheetId="6">'Rental Fin Ass'!#REF!</definedName>
    <definedName name="Agency_Gap_Cash" localSheetId="7">'Rental Oper Budget'!#REF!</definedName>
    <definedName name="Agency_Gap_Cash_TE" localSheetId="8">'Rental Cash Flow'!#REF!</definedName>
    <definedName name="Agency_Gap_Cash_TE" localSheetId="6">'Rental Fin Ass'!#REF!</definedName>
    <definedName name="Agency_Gap_Cash_TE" localSheetId="7">'Rental Oper Budget'!#REF!</definedName>
    <definedName name="Agency_Gap_Cash_wo_State" localSheetId="8">'Rental Cash Flow'!#REF!</definedName>
    <definedName name="Agency_Gap_Cash_wo_State" localSheetId="6">'Rental Fin Ass'!#REF!</definedName>
    <definedName name="Agency_Gap_Cash_wo_State" localSheetId="7">'Rental Oper Budget'!#REF!</definedName>
    <definedName name="Agency_Gap_Land" localSheetId="8">'Rental Cash Flow'!#REF!</definedName>
    <definedName name="Agency_Gap_Land" localSheetId="6">'Rental Fin Ass'!#REF!</definedName>
    <definedName name="Agency_Gap_Land" localSheetId="7">'Rental Oper Budget'!#REF!</definedName>
    <definedName name="Agency_Gap_Land_TE" localSheetId="8">'Rental Cash Flow'!#REF!</definedName>
    <definedName name="Agency_Gap_Land_TE" localSheetId="6">'Rental Fin Ass'!#REF!</definedName>
    <definedName name="Agency_Gap_Land_TE" localSheetId="7">'Rental Oper Budget'!#REF!</definedName>
    <definedName name="AHP" localSheetId="8">'Rental Cash Flow'!#REF!</definedName>
    <definedName name="AHP" localSheetId="6">'Rental Fin Ass'!#REF!</definedName>
    <definedName name="AHP" localSheetId="7">'Rental Oper Budget'!#REF!</definedName>
    <definedName name="App_2_Used" localSheetId="3">#REF!</definedName>
    <definedName name="App_2_Used" localSheetId="8">#REF!</definedName>
    <definedName name="App_2_Used" localSheetId="7">#REF!</definedName>
    <definedName name="App_2_Used" localSheetId="0">#REF!</definedName>
    <definedName name="App_2_Used">#REF!</definedName>
    <definedName name="App_3_New" localSheetId="3">#REF!</definedName>
    <definedName name="App_3_New" localSheetId="8">#REF!</definedName>
    <definedName name="App_3_New" localSheetId="7">#REF!</definedName>
    <definedName name="App_3_New" localSheetId="0">#REF!</definedName>
    <definedName name="App_3_New">#REF!</definedName>
    <definedName name="App_3_Used" localSheetId="3">#REF!</definedName>
    <definedName name="App_3_Used" localSheetId="8">#REF!</definedName>
    <definedName name="App_3_Used" localSheetId="7">#REF!</definedName>
    <definedName name="App_3_Used" localSheetId="0">#REF!</definedName>
    <definedName name="App_3_Used">#REF!</definedName>
    <definedName name="App_4_New" localSheetId="3">#REF!</definedName>
    <definedName name="App_4_New" localSheetId="8">#REF!</definedName>
    <definedName name="App_4_New" localSheetId="7">#REF!</definedName>
    <definedName name="App_4_New" localSheetId="0">#REF!</definedName>
    <definedName name="App_4_New">#REF!</definedName>
    <definedName name="App_4_Used" localSheetId="3">#REF!</definedName>
    <definedName name="App_4_Used" localSheetId="8">#REF!</definedName>
    <definedName name="App_4_Used" localSheetId="7">#REF!</definedName>
    <definedName name="App_4_Used" localSheetId="0">#REF!</definedName>
    <definedName name="App_4_Used">#REF!</definedName>
    <definedName name="Bed1_SF" localSheetId="8">#REF!</definedName>
    <definedName name="Bed1_SF" localSheetId="6">'Rental Income'!#REF!</definedName>
    <definedName name="Bed1_SF" localSheetId="7">#REF!</definedName>
    <definedName name="Bed2_SF" localSheetId="8">#REF!</definedName>
    <definedName name="Bed2_SF" localSheetId="6">'Rental Income'!#REF!</definedName>
    <definedName name="Bed2_SF" localSheetId="7">#REF!</definedName>
    <definedName name="Bed3_SF" localSheetId="8">#REF!</definedName>
    <definedName name="Bed3_SF" localSheetId="6">'Rental Income'!#REF!</definedName>
    <definedName name="Bed3_SF" localSheetId="7">#REF!</definedName>
    <definedName name="Bedroom1" localSheetId="3">'Owner Afford'!#REF!</definedName>
    <definedName name="Bedroom1" localSheetId="8">'Rental Cash Flow'!#REF!</definedName>
    <definedName name="Bedroom1" localSheetId="6">'Rental Fin Ass'!#REF!</definedName>
    <definedName name="Bedroom1" localSheetId="5">'Rental Income'!$D$36</definedName>
    <definedName name="Bedroom1" localSheetId="7">'Rental Oper Budget'!#REF!</definedName>
    <definedName name="Bedroom2" localSheetId="3">'Owner Afford'!#REF!</definedName>
    <definedName name="Bedroom2" localSheetId="8">'Rental Cash Flow'!#REF!</definedName>
    <definedName name="Bedroom2" localSheetId="6">'Rental Fin Ass'!#REF!</definedName>
    <definedName name="Bedroom2" localSheetId="5">'Rental Income'!$D$37</definedName>
    <definedName name="Bedroom2" localSheetId="7">'Rental Oper Budget'!#REF!</definedName>
    <definedName name="Bedroom3" localSheetId="3">'Owner Afford'!$B$22</definedName>
    <definedName name="Bedroom3" localSheetId="8">'Rental Cash Flow'!#REF!</definedName>
    <definedName name="Bedroom3" localSheetId="6">'Rental Fin Ass'!#REF!</definedName>
    <definedName name="Bedroom3" localSheetId="5">'Rental Income'!$B$38</definedName>
    <definedName name="Bedroom3" localSheetId="7">'Rental Oper Budget'!#REF!</definedName>
    <definedName name="Bedroom4" localSheetId="3">'Owner Afford'!$B$29</definedName>
    <definedName name="Bedroom4" localSheetId="8">'Rental Cash Flow'!#REF!</definedName>
    <definedName name="Bedroom4" localSheetId="6">'Rental Fin Ass'!#REF!</definedName>
    <definedName name="Bedroom4" localSheetId="5">'Rental Income'!$B$39</definedName>
    <definedName name="Bedroom4" localSheetId="7">'Rental Oper Budget'!#REF!</definedName>
    <definedName name="Bowron_1BR" localSheetId="6">#REF!</definedName>
    <definedName name="Bowron_2BR" localSheetId="6">#REF!</definedName>
    <definedName name="Bowron_3BR" localSheetId="6">#REF!</definedName>
    <definedName name="Bowron_4BR" localSheetId="6">#REF!</definedName>
    <definedName name="Bowron_Acres" localSheetId="6">#REF!</definedName>
    <definedName name="BRs" localSheetId="1">#REF!</definedName>
    <definedName name="BRs" localSheetId="3">#REF!</definedName>
    <definedName name="BRs" localSheetId="8">#REF!</definedName>
    <definedName name="BRs" localSheetId="7">#REF!</definedName>
    <definedName name="BRs" localSheetId="0">#REF!</definedName>
    <definedName name="BRs">#REF!</definedName>
    <definedName name="BRs_1" localSheetId="8">'[1]Dev Program'!#REF!</definedName>
    <definedName name="BRs_1" localSheetId="6">#REF!</definedName>
    <definedName name="BRs_1" localSheetId="7">'[1]Dev Program'!#REF!</definedName>
    <definedName name="BRs_2" localSheetId="8">'[1]Dev Program'!#REF!</definedName>
    <definedName name="BRs_2" localSheetId="6">#REF!</definedName>
    <definedName name="BRs_2" localSheetId="7">'[1]Dev Program'!#REF!</definedName>
    <definedName name="BRs_3" localSheetId="8">'[1]Dev Program'!#REF!</definedName>
    <definedName name="BRs_3" localSheetId="7">'[1]Dev Program'!#REF!</definedName>
    <definedName name="BRs_4" localSheetId="8">'[1]Dev Program'!#REF!</definedName>
    <definedName name="BRs_4" localSheetId="7">'[1]Dev Program'!#REF!</definedName>
    <definedName name="BRs_5" localSheetId="8">'[1]Dev Program'!#REF!</definedName>
    <definedName name="BRs_5" localSheetId="7">'[1]Dev Program'!#REF!</definedName>
    <definedName name="Cash_Flow" localSheetId="1">#REF!</definedName>
    <definedName name="Cash_Flow" localSheetId="3">#REF!</definedName>
    <definedName name="Cash_Flow" localSheetId="8">#REF!</definedName>
    <definedName name="Cash_Flow" localSheetId="7">#REF!</definedName>
    <definedName name="Cash_Flow" localSheetId="0">#REF!</definedName>
    <definedName name="Cash_Flow">#REF!</definedName>
    <definedName name="Closing" localSheetId="1">#REF!</definedName>
    <definedName name="Closing" localSheetId="3">#REF!</definedName>
    <definedName name="Closing" localSheetId="8">#REF!</definedName>
    <definedName name="Closing" localSheetId="7">#REF!</definedName>
    <definedName name="Closing" localSheetId="0">#REF!</definedName>
    <definedName name="Closing">#REF!</definedName>
    <definedName name="Com_SF" localSheetId="1">#REF!</definedName>
    <definedName name="Com_SF" localSheetId="3">#REF!</definedName>
    <definedName name="Com_SF" localSheetId="8">#REF!</definedName>
    <definedName name="Com_SF" localSheetId="7">#REF!</definedName>
    <definedName name="Com_SF" localSheetId="0">#REF!</definedName>
    <definedName name="Com_SF">#REF!</definedName>
    <definedName name="Cost_2BR" localSheetId="1">#REF!</definedName>
    <definedName name="Cost_2BR" localSheetId="3">#REF!</definedName>
    <definedName name="Cost_2BR" localSheetId="7">'[2]LI Fees'!#REF!</definedName>
    <definedName name="Cost_2BR" localSheetId="0">#REF!</definedName>
    <definedName name="Cost_2BR">#REF!</definedName>
    <definedName name="Cost_3BR" localSheetId="1">#REF!</definedName>
    <definedName name="Cost_3BR" localSheetId="3">#REF!</definedName>
    <definedName name="Cost_3BR" localSheetId="7">'[2]LI Fees'!#REF!</definedName>
    <definedName name="Cost_3BR" localSheetId="0">#REF!</definedName>
    <definedName name="Cost_3BR">#REF!</definedName>
    <definedName name="Cost_4BR" localSheetId="1">#REF!</definedName>
    <definedName name="Cost_4BR" localSheetId="3">#REF!</definedName>
    <definedName name="Cost_4BR" localSheetId="7">'[2]LI Fees'!#REF!</definedName>
    <definedName name="Cost_4BR" localSheetId="0">#REF!</definedName>
    <definedName name="Cost_4BR">#REF!</definedName>
    <definedName name="Cost_5BR" localSheetId="1">#REF!</definedName>
    <definedName name="Cost_5BR" localSheetId="3">#REF!</definedName>
    <definedName name="Cost_5BR" localSheetId="7">'[2]LI Fees'!#REF!</definedName>
    <definedName name="Cost_5BR" localSheetId="0">#REF!</definedName>
    <definedName name="Cost_5BR">#REF!</definedName>
    <definedName name="DCR" localSheetId="8">'Rental Cash Flow'!#REF!</definedName>
    <definedName name="DCR" localSheetId="6">'Rental Fin Ass'!$E$43</definedName>
    <definedName name="DCR" localSheetId="7">'Rental Oper Budget'!#REF!</definedName>
    <definedName name="Debt_Service" localSheetId="3">#REF!</definedName>
    <definedName name="Debt_Service" localSheetId="8">'Rental Cash Flow'!#REF!</definedName>
    <definedName name="Debt_Service" localSheetId="6">'Rental Fin Ass'!$E$44</definedName>
    <definedName name="Debt_Service" localSheetId="7">'Rental Oper Budget'!#REF!</definedName>
    <definedName name="Debt_Service" localSheetId="0">#REF!</definedName>
    <definedName name="Debt_Service">#REF!</definedName>
    <definedName name="DevCosts_2BR_15DU" localSheetId="1">#REF!</definedName>
    <definedName name="DevCosts_2BR_15DU" localSheetId="3">#REF!</definedName>
    <definedName name="DevCosts_2BR_15DU" localSheetId="8">#REF!</definedName>
    <definedName name="DevCosts_2BR_15DU" localSheetId="7">#REF!</definedName>
    <definedName name="DevCosts_2BR_15DU" localSheetId="0">#REF!</definedName>
    <definedName name="DevCosts_2BR_15DU">#REF!</definedName>
    <definedName name="DevCosts_2BR_24DU" localSheetId="1">#REF!</definedName>
    <definedName name="DevCosts_2BR_24DU" localSheetId="3">#REF!</definedName>
    <definedName name="DevCosts_2BR_24DU" localSheetId="8">#REF!</definedName>
    <definedName name="DevCosts_2BR_24DU" localSheetId="7">#REF!</definedName>
    <definedName name="DevCosts_2BR_24DU" localSheetId="0">#REF!</definedName>
    <definedName name="DevCosts_2BR_24DU">#REF!</definedName>
    <definedName name="DevCosts_3BR_15du" localSheetId="1">#REF!</definedName>
    <definedName name="DevCosts_3BR_15du" localSheetId="3">#REF!</definedName>
    <definedName name="DevCosts_3BR_15du" localSheetId="8">#REF!</definedName>
    <definedName name="DevCosts_3BR_15du" localSheetId="7">#REF!</definedName>
    <definedName name="DevCosts_3BR_15du" localSheetId="0">#REF!</definedName>
    <definedName name="DevCosts_3BR_15du">#REF!</definedName>
    <definedName name="DevCosts_3BR_24DU" localSheetId="1">#REF!</definedName>
    <definedName name="DevCosts_3BR_24DU" localSheetId="3">#REF!</definedName>
    <definedName name="DevCosts_3BR_24DU" localSheetId="8">#REF!</definedName>
    <definedName name="DevCosts_3BR_24DU" localSheetId="7">#REF!</definedName>
    <definedName name="DevCosts_3BR_24DU" localSheetId="0">#REF!</definedName>
    <definedName name="DevCosts_3BR_24DU">#REF!</definedName>
    <definedName name="DevCosts_4BR_15du" localSheetId="1">#REF!</definedName>
    <definedName name="DevCosts_4BR_15du" localSheetId="3">#REF!</definedName>
    <definedName name="DevCosts_4BR_15du" localSheetId="8">#REF!</definedName>
    <definedName name="DevCosts_4BR_15du" localSheetId="7">#REF!</definedName>
    <definedName name="DevCosts_4BR_15du" localSheetId="0">#REF!</definedName>
    <definedName name="DevCosts_4BR_15du">#REF!</definedName>
    <definedName name="DevCosts_4BR_24DU" localSheetId="1">#REF!</definedName>
    <definedName name="DevCosts_4BR_24DU" localSheetId="3">#REF!</definedName>
    <definedName name="DevCosts_4BR_24DU" localSheetId="8">#REF!</definedName>
    <definedName name="DevCosts_4BR_24DU" localSheetId="7">#REF!</definedName>
    <definedName name="DevCosts_4BR_24DU" localSheetId="0">#REF!</definedName>
    <definedName name="DevCosts_4BR_24DU">#REF!</definedName>
    <definedName name="Fees_1" localSheetId="1">#REF!</definedName>
    <definedName name="Fees_1" localSheetId="3">#REF!</definedName>
    <definedName name="Fees_1" localSheetId="7">'[2]LI Fees'!#REF!</definedName>
    <definedName name="Fees_1" localSheetId="0">#REF!</definedName>
    <definedName name="Fees_1">#REF!</definedName>
    <definedName name="Fees_2" localSheetId="1">#REF!</definedName>
    <definedName name="Fees_2" localSheetId="3">#REF!</definedName>
    <definedName name="Fees_2" localSheetId="7">'[2]LI Fees'!#REF!</definedName>
    <definedName name="Fees_2" localSheetId="0">#REF!</definedName>
    <definedName name="Fees_2">#REF!</definedName>
    <definedName name="Fees_3" localSheetId="1">#REF!</definedName>
    <definedName name="Fees_3" localSheetId="3">#REF!</definedName>
    <definedName name="Fees_3" localSheetId="7">'[2]LI Fees'!#REF!</definedName>
    <definedName name="Fees_3" localSheetId="0">#REF!</definedName>
    <definedName name="Fees_3">#REF!</definedName>
    <definedName name="Fees_3R" localSheetId="1">#REF!</definedName>
    <definedName name="Fees_3R" localSheetId="3">#REF!</definedName>
    <definedName name="Fees_3R" localSheetId="7">'[2]LI Fees'!#REF!</definedName>
    <definedName name="Fees_3R" localSheetId="0">#REF!</definedName>
    <definedName name="Fees_3R">#REF!</definedName>
    <definedName name="Gateway_1BR" localSheetId="6">#REF!</definedName>
    <definedName name="Gateway_2BR" localSheetId="6">#REF!</definedName>
    <definedName name="Gateway_3BR" localSheetId="6">#REF!</definedName>
    <definedName name="Gateway_4BR" localSheetId="6">#REF!</definedName>
    <definedName name="Gateway_Acres" localSheetId="6">#REF!</definedName>
    <definedName name="Hard_1" localSheetId="1">#REF!</definedName>
    <definedName name="Hard_1" localSheetId="3">#REF!</definedName>
    <definedName name="Hard_1" localSheetId="7">'[2]LI Fees'!#REF!</definedName>
    <definedName name="Hard_1" localSheetId="0">#REF!</definedName>
    <definedName name="Hard_1">#REF!</definedName>
    <definedName name="Hard_2" localSheetId="1">#REF!</definedName>
    <definedName name="Hard_2" localSheetId="3">#REF!</definedName>
    <definedName name="Hard_2" localSheetId="7">'[2]LI Fees'!#REF!</definedName>
    <definedName name="Hard_2" localSheetId="0">#REF!</definedName>
    <definedName name="Hard_2">#REF!</definedName>
    <definedName name="Hard_3" localSheetId="1">#REF!</definedName>
    <definedName name="Hard_3" localSheetId="3">#REF!</definedName>
    <definedName name="Hard_3" localSheetId="7">'[2]LI Fees'!#REF!</definedName>
    <definedName name="Hard_3" localSheetId="0">#REF!</definedName>
    <definedName name="Hard_3">#REF!</definedName>
    <definedName name="Hard_Fees_1" localSheetId="1">#REF!</definedName>
    <definedName name="Hard_Fees_1" localSheetId="3">#REF!</definedName>
    <definedName name="Hard_Fees_1" localSheetId="7">'[2]LI Fees'!#REF!</definedName>
    <definedName name="Hard_Fees_1" localSheetId="0">#REF!</definedName>
    <definedName name="Hard_Fees_1">#REF!</definedName>
    <definedName name="Hard_Fees_2" localSheetId="1">#REF!</definedName>
    <definedName name="Hard_Fees_2" localSheetId="3">#REF!</definedName>
    <definedName name="Hard_Fees_2" localSheetId="7">'[2]LI Fees'!#REF!</definedName>
    <definedName name="Hard_Fees_2" localSheetId="0">#REF!</definedName>
    <definedName name="Hard_Fees_2">#REF!</definedName>
    <definedName name="Hard_Fees_3" localSheetId="1">#REF!</definedName>
    <definedName name="Hard_Fees_3" localSheetId="3">#REF!</definedName>
    <definedName name="Hard_Fees_3" localSheetId="7">'[2]LI Fees'!#REF!</definedName>
    <definedName name="Hard_Fees_3" localSheetId="0">#REF!</definedName>
    <definedName name="Hard_Fees_3">#REF!</definedName>
    <definedName name="Income" localSheetId="3">'Owner Afford'!#REF!</definedName>
    <definedName name="Income">'Rental Income'!$D$10</definedName>
    <definedName name="Income_45" localSheetId="3">#REF!</definedName>
    <definedName name="Income_45" localSheetId="8">#REF!</definedName>
    <definedName name="Income_45" localSheetId="7">#REF!</definedName>
    <definedName name="Income_45" localSheetId="0">#REF!</definedName>
    <definedName name="Income_45">#REF!</definedName>
    <definedName name="Income_60" localSheetId="3">#REF!</definedName>
    <definedName name="Income_60" localSheetId="8">#REF!</definedName>
    <definedName name="Income_60" localSheetId="7">#REF!</definedName>
    <definedName name="Income_60" localSheetId="0">#REF!</definedName>
    <definedName name="Income_60">#REF!</definedName>
    <definedName name="Income_70" localSheetId="3">#REF!</definedName>
    <definedName name="Income_70" localSheetId="8">#REF!</definedName>
    <definedName name="Income_70" localSheetId="7">#REF!</definedName>
    <definedName name="Income_70" localSheetId="0">#REF!</definedName>
    <definedName name="Income_70">#REF!</definedName>
    <definedName name="Income_80" localSheetId="3">#REF!</definedName>
    <definedName name="Income_80" localSheetId="8">#REF!</definedName>
    <definedName name="Income_80" localSheetId="7">#REF!</definedName>
    <definedName name="Income_80" localSheetId="0">#REF!</definedName>
    <definedName name="Income_80">#REF!</definedName>
    <definedName name="Income_90" localSheetId="3">#REF!</definedName>
    <definedName name="Income_90" localSheetId="8">#REF!</definedName>
    <definedName name="Income_90" localSheetId="7">#REF!</definedName>
    <definedName name="Income_90" localSheetId="0">#REF!</definedName>
    <definedName name="Income_90">#REF!</definedName>
    <definedName name="Int_Rate" localSheetId="8">'Rental Cash Flow'!#REF!</definedName>
    <definedName name="Int_Rate" localSheetId="6">'Rental Fin Ass'!$E$46</definedName>
    <definedName name="Int_Rate" localSheetId="7">'Rental Oper Budget'!#REF!</definedName>
    <definedName name="Land_Areas" localSheetId="8">'[1]Dev Program'!#REF!</definedName>
    <definedName name="Land_Areas" localSheetId="7">'[1]Dev Program'!#REF!</definedName>
    <definedName name="Level1_Units" localSheetId="6">'Rental Income'!#REF!</definedName>
    <definedName name="Level2_Units" localSheetId="6">'Rental Income'!#REF!</definedName>
    <definedName name="Level3_Units" localSheetId="6">'Rental Income'!#REF!</definedName>
    <definedName name="Level4_Units" localSheetId="6">'Rental Income'!#REF!</definedName>
    <definedName name="Market_Units" localSheetId="6">'Rental Income'!#REF!</definedName>
    <definedName name="Max_Hsg_Cost_3" localSheetId="1">#REF!</definedName>
    <definedName name="Max_Hsg_Cost_3" localSheetId="3">#REF!</definedName>
    <definedName name="Max_Hsg_Cost_3" localSheetId="8">#REF!</definedName>
    <definedName name="Max_Hsg_Cost_3" localSheetId="7">#REF!</definedName>
    <definedName name="Max_Hsg_Cost_3" localSheetId="0">#REF!</definedName>
    <definedName name="Max_Hsg_Cost_3">#REF!</definedName>
    <definedName name="Max_Hsg_Cost_4" localSheetId="1">#REF!</definedName>
    <definedName name="Max_Hsg_Cost_4" localSheetId="3">#REF!</definedName>
    <definedName name="Max_Hsg_Cost_4" localSheetId="8">#REF!</definedName>
    <definedName name="Max_Hsg_Cost_4" localSheetId="7">#REF!</definedName>
    <definedName name="Max_Hsg_Cost_4" localSheetId="0">#REF!</definedName>
    <definedName name="Max_Hsg_Cost_4">#REF!</definedName>
    <definedName name="Mort_Unit1_Level1" localSheetId="1">#REF!</definedName>
    <definedName name="Mort_Unit1_Level1" localSheetId="3">#REF!</definedName>
    <definedName name="Mort_Unit1_Level1" localSheetId="8">#REF!</definedName>
    <definedName name="Mort_Unit1_Level1" localSheetId="7">#REF!</definedName>
    <definedName name="Mort_Unit1_Level1" localSheetId="0">#REF!</definedName>
    <definedName name="Mort_Unit1_Level1">#REF!</definedName>
    <definedName name="Mort_Unit1_Level2" localSheetId="1">#REF!</definedName>
    <definedName name="Mort_Unit1_Level2" localSheetId="3">#REF!</definedName>
    <definedName name="Mort_Unit1_Level2" localSheetId="8">#REF!</definedName>
    <definedName name="Mort_Unit1_Level2" localSheetId="7">#REF!</definedName>
    <definedName name="Mort_Unit1_Level2" localSheetId="0">#REF!</definedName>
    <definedName name="Mort_Unit1_Level2">#REF!</definedName>
    <definedName name="Mort_Unit2_Level1" localSheetId="1">#REF!</definedName>
    <definedName name="Mort_Unit2_Level1" localSheetId="3">#REF!</definedName>
    <definedName name="Mort_Unit2_Level1" localSheetId="8">#REF!</definedName>
    <definedName name="Mort_Unit2_Level1" localSheetId="7">#REF!</definedName>
    <definedName name="Mort_Unit2_Level1" localSheetId="0">#REF!</definedName>
    <definedName name="Mort_Unit2_Level1">#REF!</definedName>
    <definedName name="Mort_Unit2_Level2" localSheetId="1">#REF!</definedName>
    <definedName name="Mort_Unit2_Level2" localSheetId="3">#REF!</definedName>
    <definedName name="Mort_Unit2_Level2" localSheetId="8">#REF!</definedName>
    <definedName name="Mort_Unit2_Level2" localSheetId="7">#REF!</definedName>
    <definedName name="Mort_Unit2_Level2" localSheetId="0">#REF!</definedName>
    <definedName name="Mort_Unit2_Level2">#REF!</definedName>
    <definedName name="Mort_Unit2_Level3" localSheetId="1">#REF!</definedName>
    <definedName name="Mort_Unit2_Level3" localSheetId="3">#REF!</definedName>
    <definedName name="Mort_Unit2_Level3" localSheetId="8">#REF!</definedName>
    <definedName name="Mort_Unit2_Level3" localSheetId="7">#REF!</definedName>
    <definedName name="Mort_Unit2_Level3" localSheetId="0">#REF!</definedName>
    <definedName name="Mort_Unit2_Level3">#REF!</definedName>
    <definedName name="Mort_Unit2_Level4" localSheetId="1">#REF!</definedName>
    <definedName name="Mort_Unit2_Level4" localSheetId="3">#REF!</definedName>
    <definedName name="Mort_Unit2_Level4" localSheetId="8">#REF!</definedName>
    <definedName name="Mort_Unit2_Level4" localSheetId="7">#REF!</definedName>
    <definedName name="Mort_Unit2_Level4" localSheetId="0">#REF!</definedName>
    <definedName name="Mort_Unit2_Level4">#REF!</definedName>
    <definedName name="Mort_Unit3_Level1" localSheetId="1">#REF!</definedName>
    <definedName name="Mort_Unit3_Level1" localSheetId="3">#REF!</definedName>
    <definedName name="Mort_Unit3_Level1" localSheetId="8">#REF!</definedName>
    <definedName name="Mort_Unit3_Level1" localSheetId="7">#REF!</definedName>
    <definedName name="Mort_Unit3_Level1" localSheetId="0">#REF!</definedName>
    <definedName name="Mort_Unit3_Level1">#REF!</definedName>
    <definedName name="Mort_Unit3_Level2" localSheetId="1">#REF!</definedName>
    <definedName name="Mort_Unit3_Level2" localSheetId="3">#REF!</definedName>
    <definedName name="Mort_Unit3_Level2" localSheetId="8">#REF!</definedName>
    <definedName name="Mort_Unit3_Level2" localSheetId="7">#REF!</definedName>
    <definedName name="Mort_Unit3_Level2" localSheetId="0">#REF!</definedName>
    <definedName name="Mort_Unit3_Level2">#REF!</definedName>
    <definedName name="Mort_Unit3_Level3" localSheetId="1">#REF!</definedName>
    <definedName name="Mort_Unit3_Level3" localSheetId="3">#REF!</definedName>
    <definedName name="Mort_Unit3_Level3" localSheetId="8">#REF!</definedName>
    <definedName name="Mort_Unit3_Level3" localSheetId="7">#REF!</definedName>
    <definedName name="Mort_Unit3_Level3" localSheetId="0">#REF!</definedName>
    <definedName name="Mort_Unit3_Level3">#REF!</definedName>
    <definedName name="Mort_Unit3_Level4" localSheetId="1">#REF!</definedName>
    <definedName name="Mort_Unit3_Level4" localSheetId="3">#REF!</definedName>
    <definedName name="Mort_Unit3_Level4" localSheetId="8">#REF!</definedName>
    <definedName name="Mort_Unit3_Level4" localSheetId="7">#REF!</definedName>
    <definedName name="Mort_Unit3_Level4" localSheetId="0">#REF!</definedName>
    <definedName name="Mort_Unit3_Level4">#REF!</definedName>
    <definedName name="Net_Res_SF_1" localSheetId="8">'[1]Dev Program'!#REF!</definedName>
    <definedName name="Net_Res_SF_1" localSheetId="6">#REF!</definedName>
    <definedName name="Net_Res_SF_1" localSheetId="7">'[1]Dev Program'!#REF!</definedName>
    <definedName name="Net_Res_SF_2" localSheetId="8">'[1]Dev Program'!#REF!</definedName>
    <definedName name="Net_Res_SF_2" localSheetId="6">#REF!</definedName>
    <definedName name="Net_Res_SF_2" localSheetId="7">'[1]Dev Program'!#REF!</definedName>
    <definedName name="Net_Res_SF_3" localSheetId="8">'[1]Dev Program'!#REF!</definedName>
    <definedName name="Net_Res_SF_3" localSheetId="7">'[1]Dev Program'!#REF!</definedName>
    <definedName name="Net_Res_SF_4" localSheetId="8">'[1]Dev Program'!#REF!</definedName>
    <definedName name="Net_Res_SF_4" localSheetId="7">'[1]Dev Program'!#REF!</definedName>
    <definedName name="Net_Res_SF_5" localSheetId="8">'[1]Dev Program'!#REF!</definedName>
    <definedName name="Net_Res_SF_5" localSheetId="7">'[1]Dev Program'!#REF!</definedName>
    <definedName name="No_Units" localSheetId="1">#REF!</definedName>
    <definedName name="No_Units" localSheetId="3">#REF!</definedName>
    <definedName name="No_Units" localSheetId="8">#REF!</definedName>
    <definedName name="No_Units" localSheetId="7">#REF!</definedName>
    <definedName name="No_Units" localSheetId="0">#REF!</definedName>
    <definedName name="No_Units">#REF!</definedName>
    <definedName name="NOI" localSheetId="3">'Owner Afford'!#REF!</definedName>
    <definedName name="NOI">'Rental Income'!$F$85</definedName>
    <definedName name="Oper_Exp" localSheetId="3">'Owner Afford'!#REF!</definedName>
    <definedName name="Oper_Exp">'Rental Income'!$F$81</definedName>
    <definedName name="Oper_Reserve" localSheetId="1">#REF!</definedName>
    <definedName name="Oper_Reserve" localSheetId="3">#REF!</definedName>
    <definedName name="Oper_Reserve" localSheetId="8">#REF!</definedName>
    <definedName name="Oper_Reserve" localSheetId="7">#REF!</definedName>
    <definedName name="Oper_Reserve" localSheetId="0">#REF!</definedName>
    <definedName name="Oper_Reserve">#REF!</definedName>
    <definedName name="Operating_Expenses" localSheetId="3">'Owner Afford'!#REF!</definedName>
    <definedName name="Operating_Expenses">'Rental Income'!$F$81</definedName>
    <definedName name="Other_SF_1" localSheetId="8">'[1]Dev Program'!#REF!</definedName>
    <definedName name="Other_SF_1" localSheetId="6">#REF!</definedName>
    <definedName name="Other_SF_1" localSheetId="7">'[1]Dev Program'!#REF!</definedName>
    <definedName name="Other_SF_2" localSheetId="8">'[1]Dev Program'!#REF!</definedName>
    <definedName name="Other_SF_2" localSheetId="6">#REF!</definedName>
    <definedName name="Other_SF_2" localSheetId="7">'[1]Dev Program'!#REF!</definedName>
    <definedName name="Other_SF_3" localSheetId="8">'[1]Dev Program'!#REF!</definedName>
    <definedName name="Other_SF_3" localSheetId="7">'[1]Dev Program'!#REF!</definedName>
    <definedName name="Other_SF_4" localSheetId="8">'[1]Dev Program'!#REF!</definedName>
    <definedName name="Other_SF_4" localSheetId="7">'[1]Dev Program'!#REF!</definedName>
    <definedName name="Other_SF_5" localSheetId="8">'[1]Dev Program'!#REF!</definedName>
    <definedName name="Other_SF_5" localSheetId="7">'[1]Dev Program'!#REF!</definedName>
    <definedName name="Owner_Acreages" localSheetId="8">'[1]Dev Program'!#REF!</definedName>
    <definedName name="Owner_Acreages" localSheetId="7">'[1]Dev Program'!#REF!</definedName>
    <definedName name="Owner_BRMix" localSheetId="8">'[1]Dev Program'!#REF!</definedName>
    <definedName name="Owner_BRMix" localSheetId="7">'[1]Dev Program'!#REF!</definedName>
    <definedName name="Owner1_BRMix" localSheetId="8">'[1]Dev Program'!#REF!</definedName>
    <definedName name="Owner1_BRMix" localSheetId="7">'[1]Dev Program'!#REF!</definedName>
    <definedName name="Owner1_SF" localSheetId="8">'[1]Dev Program'!#REF!</definedName>
    <definedName name="Owner1_SF" localSheetId="7">'[1]Dev Program'!#REF!</definedName>
    <definedName name="Owner1_Units" localSheetId="8">'[1]Dev Program'!#REF!</definedName>
    <definedName name="Owner1_Units" localSheetId="7">'[1]Dev Program'!#REF!</definedName>
    <definedName name="Owner2_BRMix" localSheetId="8">'[1]Dev Program'!#REF!</definedName>
    <definedName name="Owner2_BRMix" localSheetId="6">#REF!</definedName>
    <definedName name="Owner2_BRMix" localSheetId="7">'[1]Dev Program'!#REF!</definedName>
    <definedName name="Owner2_SF" localSheetId="8">'[1]Dev Program'!#REF!</definedName>
    <definedName name="Owner2_SF" localSheetId="6">#REF!</definedName>
    <definedName name="Owner2_SF" localSheetId="7">'[1]Dev Program'!#REF!</definedName>
    <definedName name="Owner2_SF_4BR" localSheetId="8">'[1]Dev Program'!#REF!</definedName>
    <definedName name="Owner2_SF_4BR" localSheetId="6">#REF!</definedName>
    <definedName name="Owner2_SF_4BR" localSheetId="7">'[1]Dev Program'!#REF!</definedName>
    <definedName name="Owner2_Units" localSheetId="8">'[1]Dev Program'!#REF!</definedName>
    <definedName name="Owner2_Units" localSheetId="6">#REF!</definedName>
    <definedName name="Owner2_Units" localSheetId="7">'[1]Dev Program'!#REF!</definedName>
    <definedName name="Owner3_BRMix" localSheetId="8">'[1]Dev Program'!#REF!</definedName>
    <definedName name="Owner3_BRMix" localSheetId="6">#REF!</definedName>
    <definedName name="Owner3_BRMix" localSheetId="7">'[1]Dev Program'!#REF!</definedName>
    <definedName name="Owner3_SF" localSheetId="8">'[1]Dev Program'!#REF!</definedName>
    <definedName name="Owner3_SF" localSheetId="6">#REF!</definedName>
    <definedName name="Owner3_SF" localSheetId="7">'[1]Dev Program'!#REF!</definedName>
    <definedName name="Owner3_Units" localSheetId="8">'[1]Dev Program'!#REF!</definedName>
    <definedName name="Owner3_Units" localSheetId="6">#REF!</definedName>
    <definedName name="Owner3_Units" localSheetId="7">'[1]Dev Program'!#REF!</definedName>
    <definedName name="Percent_Affordable" localSheetId="8">#REF!</definedName>
    <definedName name="Percent_Affordable" localSheetId="6">'Rental Income'!#REF!</definedName>
    <definedName name="Percent_Affordable" localSheetId="7">#REF!</definedName>
    <definedName name="Perm_Loan" localSheetId="1">'Dev Prog '!#REF!</definedName>
    <definedName name="Perm_Loan" localSheetId="3">'Dev Costs'!#REF!</definedName>
    <definedName name="Perm_Loan" localSheetId="8">'Rental Cash Flow'!#REF!</definedName>
    <definedName name="Perm_Loan" localSheetId="6">'Rental Fin Ass'!#REF!</definedName>
    <definedName name="Perm_Loan" localSheetId="7">'Rental Oper Budget'!#REF!</definedName>
    <definedName name="Perm_Loan" localSheetId="0">'Sources and Uses'!$C$29</definedName>
    <definedName name="Perm_Loan">'Dev Costs'!#REF!</definedName>
    <definedName name="Perm_Loan_4" localSheetId="8">'Rental Cash Flow'!#REF!</definedName>
    <definedName name="Perm_Loan_4" localSheetId="6">'Rental Fin Ass'!#REF!</definedName>
    <definedName name="Perm_Loan_4" localSheetId="7">'Rental Oper Budget'!#REF!</definedName>
    <definedName name="Perm_Loan_TE" localSheetId="8">'Rental Cash Flow'!#REF!</definedName>
    <definedName name="Perm_Loan_TE" localSheetId="6">'Rental Fin Ass'!#REF!</definedName>
    <definedName name="Perm_Loan_TE" localSheetId="7">'Rental Oper Budget'!#REF!</definedName>
    <definedName name="Perm_Mortg" localSheetId="8">#REF!</definedName>
    <definedName name="Perm_Mortg" localSheetId="7">#REF!</definedName>
    <definedName name="_xlnm.Print_Area" localSheetId="2">'Dev Costs'!$A$1:$E$71</definedName>
    <definedName name="_xlnm.Print_Area" localSheetId="1">'Dev Prog '!$A$1:$C$35</definedName>
    <definedName name="_xlnm.Print_Area" localSheetId="3">'Owner Afford'!$A$1:$G$30</definedName>
    <definedName name="_xlnm.Print_Area" localSheetId="4">'Rent Table'!$A$1:$E$50</definedName>
    <definedName name="_xlnm.Print_Area" localSheetId="8">'Rental Cash Flow'!$A$1:$AG$52</definedName>
    <definedName name="_xlnm.Print_Area" localSheetId="6">'Rental Fin Ass'!$A$1:$F$50</definedName>
    <definedName name="_xlnm.Print_Area" localSheetId="5">'Rental Income'!$A$1:$F$86</definedName>
    <definedName name="_xlnm.Print_Area" localSheetId="7">'Rental Oper Budget'!$A$1:$E$54</definedName>
    <definedName name="_xlnm.Print_Area" localSheetId="0">'Sources and Uses'!$A$1:$C$42</definedName>
    <definedName name="_xlnm.Print_Area">#REF!</definedName>
    <definedName name="Print_Area_3" localSheetId="1">#REF!</definedName>
    <definedName name="Print_Area_3" localSheetId="3">#REF!</definedName>
    <definedName name="Print_Area_3" localSheetId="8">#REF!</definedName>
    <definedName name="Print_Area_3" localSheetId="7">#REF!</definedName>
    <definedName name="Print_Area_3" localSheetId="0">#REF!</definedName>
    <definedName name="Print_Area_3">#REF!</definedName>
    <definedName name="Print_Area_4" localSheetId="1">#REF!</definedName>
    <definedName name="Print_Area_4" localSheetId="3">#REF!</definedName>
    <definedName name="Print_Area_4" localSheetId="8">#REF!</definedName>
    <definedName name="Print_Area_4" localSheetId="7">#REF!</definedName>
    <definedName name="Print_Area_4" localSheetId="0">#REF!</definedName>
    <definedName name="Print_Area_4">#REF!</definedName>
    <definedName name="Print_Area_5" localSheetId="1">#REF!</definedName>
    <definedName name="Print_Area_5" localSheetId="3">#REF!</definedName>
    <definedName name="Print_Area_5" localSheetId="8">#REF!</definedName>
    <definedName name="Print_Area_5" localSheetId="7">#REF!</definedName>
    <definedName name="Print_Area_5" localSheetId="0">#REF!</definedName>
    <definedName name="Print_Area_5">#REF!</definedName>
    <definedName name="Print_Area_6" localSheetId="1">#REF!</definedName>
    <definedName name="Print_Area_6" localSheetId="3">#REF!</definedName>
    <definedName name="Print_Area_6" localSheetId="8">#REF!</definedName>
    <definedName name="Print_Area_6" localSheetId="7">#REF!</definedName>
    <definedName name="Print_Area_6" localSheetId="0">#REF!</definedName>
    <definedName name="Print_Area_6">#REF!</definedName>
    <definedName name="Print_Area_All" localSheetId="1">'Dev Prog '!$A$1:$C$10</definedName>
    <definedName name="Print_Area_All" localSheetId="3">'Owner Afford'!$A$1:$F$30</definedName>
    <definedName name="Print_Area_All" localSheetId="8">'Rental Cash Flow'!$A$1:$F$48</definedName>
    <definedName name="Print_Area_All" localSheetId="6">'Rental Fin Ass'!$A$1:$E$50</definedName>
    <definedName name="Print_Area_All" localSheetId="5">'Rental Income'!$A$1:$F$86</definedName>
    <definedName name="Print_Area_All" localSheetId="7">'Rental Oper Budget'!$A$1:$F$19</definedName>
    <definedName name="Print_Area_All" localSheetId="0">'Sources and Uses'!$A$1:$C$11</definedName>
    <definedName name="Print_Area_All">'Dev Costs'!$A$2:$E$75</definedName>
    <definedName name="_xlnm.Print_Titles" localSheetId="8">'Rental Cash Flow'!$A:$C,'Rental Cash Flow'!$1:$17</definedName>
    <definedName name="_xlnm.Print_Titles" localSheetId="7">'Rental Oper Budget'!$A:$B,'Rental Oper Budget'!$1:$7</definedName>
    <definedName name="Pro_Forma" localSheetId="3">'Owner Afford'!$F$30:$F$30</definedName>
    <definedName name="Pro_Forma">'Rental Income'!$F$75:$F$86</definedName>
    <definedName name="Project_Name" localSheetId="8">#REF!</definedName>
    <definedName name="Project_Name" localSheetId="6">'Rental Income'!#REF!</definedName>
    <definedName name="Project_Name" localSheetId="7">#REF!</definedName>
    <definedName name="Renter_Acreages" localSheetId="8">'[1]Dev Program'!#REF!</definedName>
    <definedName name="Renter_Acreages" localSheetId="7">'[1]Dev Program'!#REF!</definedName>
    <definedName name="Renter_BRMix" localSheetId="8">'[1]Dev Program'!#REF!</definedName>
    <definedName name="Renter_BRMix" localSheetId="7">'[1]Dev Program'!#REF!</definedName>
    <definedName name="Renter1_BRMix" localSheetId="8">'[1]Dev Program'!#REF!</definedName>
    <definedName name="Renter1_BRMix" localSheetId="6">#REF!</definedName>
    <definedName name="Renter1_BRMix" localSheetId="7">'[1]Dev Program'!#REF!</definedName>
    <definedName name="Renter1_SF" localSheetId="8">'[1]Dev Program'!#REF!</definedName>
    <definedName name="Renter1_SF" localSheetId="6">#REF!</definedName>
    <definedName name="Renter1_SF" localSheetId="7">'[1]Dev Program'!#REF!</definedName>
    <definedName name="Renter1_Units" localSheetId="8">'[1]Dev Program'!#REF!</definedName>
    <definedName name="Renter1_Units" localSheetId="6">#REF!</definedName>
    <definedName name="Renter1_Units" localSheetId="7">'[1]Dev Program'!#REF!</definedName>
    <definedName name="Renter2_BRMix" localSheetId="8">'[1]Dev Program'!#REF!</definedName>
    <definedName name="Renter2_BRMix" localSheetId="6">#REF!</definedName>
    <definedName name="Renter2_BRMix" localSheetId="7">'[1]Dev Program'!#REF!</definedName>
    <definedName name="Renter2_SF" localSheetId="8">'[1]Dev Program'!#REF!</definedName>
    <definedName name="Renter2_SF" localSheetId="6">#REF!</definedName>
    <definedName name="Renter2_SF" localSheetId="7">'[1]Dev Program'!#REF!</definedName>
    <definedName name="Renter2_Units" localSheetId="8">'[1]Dev Program'!#REF!</definedName>
    <definedName name="Renter2_Units" localSheetId="6">#REF!</definedName>
    <definedName name="Renter2_Units" localSheetId="7">'[1]Dev Program'!#REF!</definedName>
    <definedName name="Renter3_BRMix" localSheetId="8">'[1]Dev Program'!#REF!</definedName>
    <definedName name="Renter3_BRMix" localSheetId="7">'[1]Dev Program'!#REF!</definedName>
    <definedName name="Renter3_SF" localSheetId="8">'[1]Dev Program'!#REF!</definedName>
    <definedName name="Renter3_SF" localSheetId="7">'[1]Dev Program'!#REF!</definedName>
    <definedName name="Renter3_Units" localSheetId="8">'[1]Dev Program'!#REF!</definedName>
    <definedName name="Renter3_Units" localSheetId="7">'[1]Dev Program'!#REF!</definedName>
    <definedName name="Replace_Reserve" localSheetId="1">#REF!</definedName>
    <definedName name="Replace_Reserve" localSheetId="3">#REF!</definedName>
    <definedName name="Replace_Reserve" localSheetId="8">#REF!</definedName>
    <definedName name="Replace_Reserve" localSheetId="7">#REF!</definedName>
    <definedName name="Replace_Reserve" localSheetId="0">#REF!</definedName>
    <definedName name="Replace_Reserve">#REF!</definedName>
    <definedName name="Res_SF" localSheetId="1">#REF!</definedName>
    <definedName name="Res_SF" localSheetId="3">#REF!</definedName>
    <definedName name="Res_SF" localSheetId="8">#REF!</definedName>
    <definedName name="Res_SF" localSheetId="7">#REF!</definedName>
    <definedName name="Res_SF" localSheetId="0">#REF!</definedName>
    <definedName name="Res_SF">#REF!</definedName>
    <definedName name="Scenario" localSheetId="3">'Owner Afford'!#REF!</definedName>
    <definedName name="Scenario">'Rental Income'!$C$8</definedName>
    <definedName name="SF" localSheetId="1">#REF!</definedName>
    <definedName name="SF" localSheetId="3">#REF!</definedName>
    <definedName name="SF" localSheetId="8">#REF!</definedName>
    <definedName name="SF" localSheetId="7">#REF!</definedName>
    <definedName name="SF" localSheetId="0">#REF!</definedName>
    <definedName name="SF">#REF!</definedName>
    <definedName name="SF_All" localSheetId="8">'[1]Dev Program'!#REF!</definedName>
    <definedName name="SF_All" localSheetId="7">'[1]Dev Program'!#REF!</definedName>
    <definedName name="SF_GAR" localSheetId="1">#REF!</definedName>
    <definedName name="SF_GAR" localSheetId="3">#REF!</definedName>
    <definedName name="SF_GAR" localSheetId="7">'[2]LI Fees'!#REF!</definedName>
    <definedName name="SF_GAR" localSheetId="0">#REF!</definedName>
    <definedName name="SF_GAR">#REF!</definedName>
    <definedName name="SF_Owner2" localSheetId="6">#REF!</definedName>
    <definedName name="SF_Owner2_2BR" localSheetId="6">#REF!</definedName>
    <definedName name="SF_Owner2_3BR" localSheetId="6">#REF!</definedName>
    <definedName name="SF_Owner2_4BR" localSheetId="6">#REF!</definedName>
    <definedName name="SF_Owner3" localSheetId="6">#REF!</definedName>
    <definedName name="SF_Owner3_2BR" localSheetId="6">#REF!</definedName>
    <definedName name="SF_Owner3_3BR" localSheetId="6">#REF!</definedName>
    <definedName name="SF_PLAN_1" localSheetId="1">#REF!</definedName>
    <definedName name="SF_PLAN_1" localSheetId="3">#REF!</definedName>
    <definedName name="SF_PLAN_1" localSheetId="7">'[2]LI Fees'!#REF!</definedName>
    <definedName name="SF_PLAN_1" localSheetId="0">#REF!</definedName>
    <definedName name="SF_PLAN_1">#REF!</definedName>
    <definedName name="SF_PLAN_2" localSheetId="1">#REF!</definedName>
    <definedName name="SF_PLAN_2" localSheetId="3">#REF!</definedName>
    <definedName name="SF_PLAN_2" localSheetId="7">'[2]LI Fees'!#REF!</definedName>
    <definedName name="SF_PLAN_2" localSheetId="0">#REF!</definedName>
    <definedName name="SF_PLAN_2">#REF!</definedName>
    <definedName name="SF_PLAN_3" localSheetId="1">#REF!</definedName>
    <definedName name="SF_PLAN_3" localSheetId="3">#REF!</definedName>
    <definedName name="SF_PLAN_3" localSheetId="7">'[2]LI Fees'!#REF!</definedName>
    <definedName name="SF_PLAN_3" localSheetId="0">#REF!</definedName>
    <definedName name="SF_PLAN_3">#REF!</definedName>
    <definedName name="SF_Renter1" localSheetId="6">#REF!</definedName>
    <definedName name="SF_Renter1_1BR" localSheetId="6">#REF!</definedName>
    <definedName name="SF_Renter1_2BR" localSheetId="6">#REF!</definedName>
    <definedName name="SF_Renter1_3BR" localSheetId="6">#REF!</definedName>
    <definedName name="SF_Renter2" localSheetId="6">#REF!</definedName>
    <definedName name="SF_Renter2_1BR" localSheetId="6">#REF!</definedName>
    <definedName name="SF_Renter2_2BR" localSheetId="6">#REF!</definedName>
    <definedName name="SF_Renter2_3BR" localSheetId="6">#REF!</definedName>
    <definedName name="SF_Renter3_3BR" localSheetId="6">#REF!</definedName>
    <definedName name="SITE_SIZE_1" localSheetId="6">#REF!</definedName>
    <definedName name="SITE_SIZE_2" localSheetId="6">#REF!</definedName>
    <definedName name="Subsidy_Tax" localSheetId="8">#REF!</definedName>
    <definedName name="Subsidy_Tax" localSheetId="6">'Rental Income'!#REF!</definedName>
    <definedName name="Subsidy_Tax" localSheetId="7">#REF!</definedName>
    <definedName name="Subsidy_TE" localSheetId="8">#REF!</definedName>
    <definedName name="Subsidy_TE" localSheetId="6">'Rental Income'!#REF!</definedName>
    <definedName name="Subsidy_TE" localSheetId="7">#REF!</definedName>
    <definedName name="Tax_Credit_Basis" localSheetId="8">'Rental Cash Flow'!$F$35</definedName>
    <definedName name="Tax_Credit_Basis" localSheetId="6">'Rental Fin Ass'!#REF!</definedName>
    <definedName name="Tax_Credit_Basis" localSheetId="7">'Rental Oper Budget'!#REF!</definedName>
    <definedName name="Tax_Credit_Basis">'Dev Costs'!$E$67</definedName>
    <definedName name="Tax_Credit_Equity" localSheetId="1">'Dev Prog '!$C$33</definedName>
    <definedName name="Tax_Credit_Equity" localSheetId="3">'Dev Costs'!#REF!</definedName>
    <definedName name="Tax_Credit_Equity" localSheetId="8">'Rental Cash Flow'!#REF!</definedName>
    <definedName name="Tax_Credit_Equity" localSheetId="6">'Rental Fin Ass'!#REF!</definedName>
    <definedName name="Tax_Credit_Equity" localSheetId="7">'Rental Oper Budget'!#REF!</definedName>
    <definedName name="Tax_Credit_Equity" localSheetId="0">'Sources and Uses'!$C$26</definedName>
    <definedName name="Tax_Credit_Equity">'Dev Costs'!#REF!</definedName>
    <definedName name="Tax_Credit_equity_4" localSheetId="8">'Rental Cash Flow'!#REF!</definedName>
    <definedName name="Tax_Credit_equity_4" localSheetId="6">'Rental Fin Ass'!#REF!</definedName>
    <definedName name="Tax_Credit_equity_4" localSheetId="7">'Rental Oper Budget'!#REF!</definedName>
    <definedName name="Tax_Credit_Equity_TE" localSheetId="8">'Rental Cash Flow'!#REF!</definedName>
    <definedName name="Tax_Credit_Equity_TE" localSheetId="6">'Rental Fin Ass'!#REF!</definedName>
    <definedName name="Tax_Credit_Equity_TE" localSheetId="7">'Rental Oper Budget'!#REF!</definedName>
    <definedName name="Term" localSheetId="8">'Rental Cash Flow'!#REF!</definedName>
    <definedName name="Term" localSheetId="6">'Rental Fin Ass'!$E$45</definedName>
    <definedName name="Term" localSheetId="7">'Rental Oper Budget'!#REF!</definedName>
    <definedName name="Tot_Dev_Costs" localSheetId="8">'Rental Cash Flow'!#REF!</definedName>
    <definedName name="Tot_Dev_Costs" localSheetId="6">'Rental Fin Ass'!#REF!</definedName>
    <definedName name="Tot_Dev_Costs" localSheetId="7">'Rental Oper Budget'!#REF!</definedName>
    <definedName name="Tot_Dev_Costs" localSheetId="0">'[3]Dev Costs'!$D$69</definedName>
    <definedName name="Tot_Dev_Costs">'Dev Costs'!$D$67</definedName>
    <definedName name="Total_Dev_Cost" localSheetId="8">#REF!</definedName>
    <definedName name="Total_Dev_Cost" localSheetId="7">#REF!</definedName>
    <definedName name="Total_Mortg_Proc_98" localSheetId="1">#REF!</definedName>
    <definedName name="Total_Mortg_Proc_98" localSheetId="3">#REF!</definedName>
    <definedName name="Total_Mortg_Proc_98" localSheetId="8">#REF!</definedName>
    <definedName name="Total_Mortg_Proc_98" localSheetId="7">#REF!</definedName>
    <definedName name="Total_Mortg_Proc_98" localSheetId="0">#REF!</definedName>
    <definedName name="Total_Mortg_Proc_98">#REF!</definedName>
    <definedName name="Units" localSheetId="3">'Owner Afford'!#REF!</definedName>
    <definedName name="Units">'Rental Income'!$E$13</definedName>
    <definedName name="Units_1" localSheetId="8">'[1]Dev Program'!#REF!</definedName>
    <definedName name="Units_1" localSheetId="6">#REF!</definedName>
    <definedName name="Units_1" localSheetId="7">'[1]Dev Program'!#REF!</definedName>
    <definedName name="Units_2" localSheetId="8">'[1]Dev Program'!#REF!</definedName>
    <definedName name="Units_2" localSheetId="6">#REF!</definedName>
    <definedName name="Units_2" localSheetId="7">'[1]Dev Program'!#REF!</definedName>
    <definedName name="Units_3" localSheetId="8">'[1]Dev Program'!#REF!</definedName>
    <definedName name="Units_3" localSheetId="7">'[1]Dev Program'!#REF!</definedName>
    <definedName name="Units_4" localSheetId="8">'[1]Dev Program'!#REF!</definedName>
    <definedName name="Units_4" localSheetId="7">'[1]Dev Program'!#REF!</definedName>
    <definedName name="Units_5" localSheetId="8">'[1]Dev Program'!#REF!</definedName>
    <definedName name="Units_5" localSheetId="7">'[1]Dev Program'!#REF!</definedName>
    <definedName name="Units_By_BR" localSheetId="8">'[1]Dev Program'!#REF!</definedName>
    <definedName name="Units_By_BR" localSheetId="7">'[1]Dev Program'!#REF!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1" l="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D40" i="21"/>
  <c r="D36" i="21" l="1"/>
  <c r="D35" i="21"/>
  <c r="E36" i="21"/>
  <c r="H18" i="21"/>
  <c r="D20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B7" i="21"/>
  <c r="D18" i="21"/>
  <c r="D33" i="21"/>
  <c r="E45" i="41"/>
  <c r="E40" i="41"/>
  <c r="E30" i="41"/>
  <c r="E24" i="41"/>
  <c r="E28" i="41"/>
  <c r="E35" i="41"/>
  <c r="E42" i="41"/>
  <c r="E49" i="41"/>
  <c r="G30" i="39"/>
  <c r="C30" i="39"/>
  <c r="C28" i="39"/>
  <c r="C50" i="41"/>
  <c r="C35" i="41"/>
  <c r="C28" i="41"/>
  <c r="C25" i="21" l="1"/>
  <c r="F31" i="21"/>
  <c r="G31" i="21" s="1"/>
  <c r="H31" i="21" s="1"/>
  <c r="I31" i="21" s="1"/>
  <c r="J31" i="21" s="1"/>
  <c r="K31" i="21" s="1"/>
  <c r="L31" i="21" s="1"/>
  <c r="M31" i="21" s="1"/>
  <c r="N31" i="21" s="1"/>
  <c r="O31" i="21" s="1"/>
  <c r="P31" i="21" s="1"/>
  <c r="Q31" i="21" s="1"/>
  <c r="R31" i="21" s="1"/>
  <c r="S31" i="21" s="1"/>
  <c r="T31" i="21" s="1"/>
  <c r="U31" i="21" s="1"/>
  <c r="V31" i="21" s="1"/>
  <c r="W31" i="21" s="1"/>
  <c r="X31" i="21" s="1"/>
  <c r="Y31" i="21" s="1"/>
  <c r="Z31" i="21" s="1"/>
  <c r="AA31" i="21" s="1"/>
  <c r="AB31" i="21" s="1"/>
  <c r="AC31" i="21" s="1"/>
  <c r="AD31" i="21" s="1"/>
  <c r="AE31" i="21" s="1"/>
  <c r="AF31" i="21" s="1"/>
  <c r="AG31" i="21" s="1"/>
  <c r="E31" i="21"/>
  <c r="E30" i="21"/>
  <c r="F30" i="21" s="1"/>
  <c r="G30" i="21" s="1"/>
  <c r="H30" i="21" s="1"/>
  <c r="I30" i="21" s="1"/>
  <c r="J30" i="21" s="1"/>
  <c r="K30" i="21" s="1"/>
  <c r="L30" i="21" s="1"/>
  <c r="M30" i="21" s="1"/>
  <c r="N30" i="21" s="1"/>
  <c r="O30" i="21" s="1"/>
  <c r="P30" i="21" s="1"/>
  <c r="Q30" i="21" s="1"/>
  <c r="R30" i="21" s="1"/>
  <c r="S30" i="21" s="1"/>
  <c r="T30" i="21" s="1"/>
  <c r="U30" i="21" s="1"/>
  <c r="V30" i="21" s="1"/>
  <c r="W30" i="21" s="1"/>
  <c r="X30" i="21" s="1"/>
  <c r="Y30" i="21" s="1"/>
  <c r="Z30" i="21" s="1"/>
  <c r="AA30" i="21" s="1"/>
  <c r="AB30" i="21" s="1"/>
  <c r="AC30" i="21" s="1"/>
  <c r="AD30" i="21" s="1"/>
  <c r="AE30" i="21" s="1"/>
  <c r="AF30" i="21" s="1"/>
  <c r="AG30" i="21" s="1"/>
  <c r="E29" i="21"/>
  <c r="F29" i="21" s="1"/>
  <c r="G29" i="21" s="1"/>
  <c r="H29" i="21" s="1"/>
  <c r="I29" i="21" s="1"/>
  <c r="J29" i="21" s="1"/>
  <c r="K29" i="21" s="1"/>
  <c r="L29" i="21" s="1"/>
  <c r="M29" i="21" s="1"/>
  <c r="N29" i="21" s="1"/>
  <c r="O29" i="21" s="1"/>
  <c r="P29" i="21" s="1"/>
  <c r="Q29" i="21" s="1"/>
  <c r="R29" i="21" s="1"/>
  <c r="S29" i="21" s="1"/>
  <c r="T29" i="21" s="1"/>
  <c r="U29" i="21" s="1"/>
  <c r="V29" i="21" s="1"/>
  <c r="W29" i="21" s="1"/>
  <c r="X29" i="21" s="1"/>
  <c r="Y29" i="21" s="1"/>
  <c r="Z29" i="21" s="1"/>
  <c r="AA29" i="21" s="1"/>
  <c r="AB29" i="21" s="1"/>
  <c r="AC29" i="21" s="1"/>
  <c r="AD29" i="21" s="1"/>
  <c r="AE29" i="21" s="1"/>
  <c r="AF29" i="21" s="1"/>
  <c r="AG29" i="21" s="1"/>
  <c r="E28" i="21"/>
  <c r="F28" i="21" s="1"/>
  <c r="G28" i="21" s="1"/>
  <c r="H28" i="21" s="1"/>
  <c r="I28" i="21" s="1"/>
  <c r="J28" i="21" s="1"/>
  <c r="K28" i="21" s="1"/>
  <c r="L28" i="21" s="1"/>
  <c r="M28" i="21" s="1"/>
  <c r="N28" i="21" s="1"/>
  <c r="O28" i="21" s="1"/>
  <c r="P28" i="21" s="1"/>
  <c r="Q28" i="21" s="1"/>
  <c r="R28" i="21" s="1"/>
  <c r="S28" i="21" s="1"/>
  <c r="T28" i="21" s="1"/>
  <c r="U28" i="21" s="1"/>
  <c r="V28" i="21" s="1"/>
  <c r="W28" i="21" s="1"/>
  <c r="X28" i="21" s="1"/>
  <c r="Y28" i="21" s="1"/>
  <c r="Z28" i="21" s="1"/>
  <c r="AA28" i="21" s="1"/>
  <c r="AB28" i="21" s="1"/>
  <c r="AC28" i="21" s="1"/>
  <c r="AD28" i="21" s="1"/>
  <c r="AE28" i="21" s="1"/>
  <c r="AF28" i="21" s="1"/>
  <c r="AG28" i="21" s="1"/>
  <c r="E27" i="21"/>
  <c r="F27" i="21" s="1"/>
  <c r="G27" i="21" s="1"/>
  <c r="H27" i="21" s="1"/>
  <c r="I27" i="21" s="1"/>
  <c r="J27" i="21" s="1"/>
  <c r="K27" i="21" s="1"/>
  <c r="L27" i="21" s="1"/>
  <c r="M27" i="21" s="1"/>
  <c r="N27" i="21" s="1"/>
  <c r="O27" i="21" s="1"/>
  <c r="P27" i="21" s="1"/>
  <c r="Q27" i="21" s="1"/>
  <c r="R27" i="21" s="1"/>
  <c r="S27" i="21" s="1"/>
  <c r="T27" i="21" s="1"/>
  <c r="U27" i="21" s="1"/>
  <c r="V27" i="21" s="1"/>
  <c r="W27" i="21" s="1"/>
  <c r="X27" i="21" s="1"/>
  <c r="Y27" i="21" s="1"/>
  <c r="Z27" i="21" s="1"/>
  <c r="AA27" i="21" s="1"/>
  <c r="AB27" i="21" s="1"/>
  <c r="AC27" i="21" s="1"/>
  <c r="AD27" i="21" s="1"/>
  <c r="AE27" i="21" s="1"/>
  <c r="AF27" i="21" s="1"/>
  <c r="AG27" i="21" s="1"/>
  <c r="E26" i="21"/>
  <c r="F26" i="21" s="1"/>
  <c r="G26" i="21" l="1"/>
  <c r="F33" i="21"/>
  <c r="E33" i="21"/>
  <c r="H26" i="21" l="1"/>
  <c r="G33" i="21"/>
  <c r="I26" i="21" l="1"/>
  <c r="H33" i="21"/>
  <c r="J26" i="21" l="1"/>
  <c r="I33" i="21"/>
  <c r="K26" i="21" l="1"/>
  <c r="J33" i="21"/>
  <c r="L26" i="21" l="1"/>
  <c r="K33" i="21"/>
  <c r="M26" i="21" l="1"/>
  <c r="L33" i="21"/>
  <c r="N26" i="21" l="1"/>
  <c r="M33" i="21"/>
  <c r="O26" i="21" l="1"/>
  <c r="N33" i="21"/>
  <c r="P26" i="21" l="1"/>
  <c r="O33" i="21"/>
  <c r="Q26" i="21" l="1"/>
  <c r="P33" i="21"/>
  <c r="R26" i="21" l="1"/>
  <c r="Q33" i="21"/>
  <c r="S26" i="21" l="1"/>
  <c r="R33" i="21"/>
  <c r="T26" i="21" l="1"/>
  <c r="S33" i="21"/>
  <c r="U26" i="21" l="1"/>
  <c r="T33" i="21"/>
  <c r="V26" i="21" l="1"/>
  <c r="U33" i="21"/>
  <c r="W26" i="21" l="1"/>
  <c r="V33" i="21"/>
  <c r="X26" i="21" l="1"/>
  <c r="W33" i="21"/>
  <c r="Y26" i="21" l="1"/>
  <c r="X33" i="21"/>
  <c r="Z26" i="21" l="1"/>
  <c r="Y33" i="21"/>
  <c r="AA26" i="21" l="1"/>
  <c r="Z33" i="21"/>
  <c r="AB26" i="21" l="1"/>
  <c r="AA33" i="21"/>
  <c r="AC26" i="21" l="1"/>
  <c r="AB33" i="21"/>
  <c r="AD26" i="21" l="1"/>
  <c r="AC33" i="21"/>
  <c r="AE26" i="21" l="1"/>
  <c r="AD33" i="21"/>
  <c r="AF26" i="21" l="1"/>
  <c r="AE33" i="21"/>
  <c r="AG26" i="21" l="1"/>
  <c r="AG33" i="21" s="1"/>
  <c r="AF33" i="21"/>
  <c r="E48" i="41" l="1"/>
  <c r="E47" i="41"/>
  <c r="E46" i="41"/>
  <c r="E44" i="41"/>
  <c r="E41" i="41"/>
  <c r="E39" i="41"/>
  <c r="E38" i="41"/>
  <c r="E37" i="41"/>
  <c r="E34" i="41"/>
  <c r="E27" i="41"/>
  <c r="E33" i="41"/>
  <c r="E32" i="41"/>
  <c r="E31" i="41"/>
  <c r="E26" i="41"/>
  <c r="E25" i="41"/>
  <c r="E23" i="41"/>
  <c r="E53" i="3" l="1"/>
  <c r="C49" i="41"/>
  <c r="C42" i="41"/>
  <c r="G23" i="3" l="1"/>
  <c r="F23" i="3"/>
  <c r="E23" i="3"/>
  <c r="D23" i="3"/>
  <c r="C23" i="3"/>
  <c r="E50" i="41" l="1"/>
  <c r="E18" i="21" l="1"/>
  <c r="F18" i="21" s="1"/>
  <c r="G18" i="21" s="1"/>
  <c r="I18" i="21" s="1"/>
  <c r="J18" i="21" s="1"/>
  <c r="K18" i="21" s="1"/>
  <c r="L18" i="21" s="1"/>
  <c r="M18" i="21" s="1"/>
  <c r="N18" i="21" s="1"/>
  <c r="O18" i="21" s="1"/>
  <c r="P18" i="21" s="1"/>
  <c r="Q18" i="21" s="1"/>
  <c r="R18" i="21" s="1"/>
  <c r="S18" i="21" s="1"/>
  <c r="T18" i="21" s="1"/>
  <c r="U18" i="21" s="1"/>
  <c r="V18" i="21" s="1"/>
  <c r="W18" i="21" s="1"/>
  <c r="X18" i="21" s="1"/>
  <c r="D17" i="3"/>
  <c r="C51" i="3"/>
  <c r="E51" i="3"/>
  <c r="E17" i="3"/>
  <c r="F17" i="3"/>
  <c r="G17" i="3"/>
  <c r="B17" i="3"/>
  <c r="C52" i="3" s="1"/>
  <c r="C53" i="3"/>
  <c r="C54" i="3"/>
  <c r="E54" i="3"/>
  <c r="C57" i="3"/>
  <c r="E57" i="3"/>
  <c r="C58" i="3"/>
  <c r="C63" i="3" s="1"/>
  <c r="D69" i="3"/>
  <c r="B69" i="3"/>
  <c r="D68" i="3"/>
  <c r="B68" i="3"/>
  <c r="D67" i="3"/>
  <c r="B67" i="3"/>
  <c r="D66" i="3"/>
  <c r="E66" i="3"/>
  <c r="B66" i="3"/>
  <c r="A66" i="3"/>
  <c r="C17" i="3"/>
  <c r="D5" i="36"/>
  <c r="D43" i="36" s="1"/>
  <c r="C2" i="36"/>
  <c r="C1" i="36"/>
  <c r="C3" i="5"/>
  <c r="C2" i="5"/>
  <c r="C3" i="37"/>
  <c r="C2" i="37"/>
  <c r="D2" i="4"/>
  <c r="D1" i="4"/>
  <c r="C2" i="3"/>
  <c r="C1" i="3"/>
  <c r="C12" i="40"/>
  <c r="C41" i="40" s="1"/>
  <c r="D12" i="40"/>
  <c r="D41" i="40" s="1"/>
  <c r="E12" i="40"/>
  <c r="E41" i="40" s="1"/>
  <c r="E39" i="40"/>
  <c r="D39" i="40"/>
  <c r="C39" i="40"/>
  <c r="E36" i="40"/>
  <c r="D36" i="40"/>
  <c r="C36" i="40"/>
  <c r="E25" i="40"/>
  <c r="D25" i="40"/>
  <c r="C25" i="40"/>
  <c r="D30" i="39"/>
  <c r="E30" i="39"/>
  <c r="F30" i="39"/>
  <c r="G13" i="39"/>
  <c r="G17" i="39"/>
  <c r="G21" i="39"/>
  <c r="G25" i="39"/>
  <c r="G28" i="39" s="1"/>
  <c r="F28" i="39"/>
  <c r="E28" i="39"/>
  <c r="D28" i="39"/>
  <c r="D21" i="4"/>
  <c r="D54" i="4"/>
  <c r="D44" i="36"/>
  <c r="D42" i="36"/>
  <c r="D41" i="36"/>
  <c r="D31" i="36"/>
  <c r="D29" i="36"/>
  <c r="D28" i="36"/>
  <c r="D14" i="36"/>
  <c r="D12" i="36"/>
  <c r="D11" i="36"/>
  <c r="F69" i="4"/>
  <c r="E69" i="4"/>
  <c r="F68" i="4"/>
  <c r="E68" i="4"/>
  <c r="D69" i="4"/>
  <c r="D68" i="4"/>
  <c r="F21" i="4"/>
  <c r="F54" i="4"/>
  <c r="F67" i="4" s="1"/>
  <c r="E21" i="4"/>
  <c r="E54" i="4"/>
  <c r="E67" i="4"/>
  <c r="E27" i="37"/>
  <c r="E32" i="37"/>
  <c r="D27" i="37"/>
  <c r="D32" i="37"/>
  <c r="E18" i="37"/>
  <c r="D18" i="37"/>
  <c r="C18" i="37"/>
  <c r="C27" i="37"/>
  <c r="C32" i="37"/>
  <c r="A51" i="3"/>
  <c r="B51" i="3"/>
  <c r="D51" i="3"/>
  <c r="B52" i="3"/>
  <c r="D52" i="3"/>
  <c r="B53" i="3"/>
  <c r="D53" i="3"/>
  <c r="B54" i="3"/>
  <c r="D54" i="3"/>
  <c r="A56" i="3"/>
  <c r="B56" i="3"/>
  <c r="D56" i="3"/>
  <c r="E56" i="3"/>
  <c r="B57" i="3"/>
  <c r="D57" i="3"/>
  <c r="B58" i="3"/>
  <c r="D58" i="3"/>
  <c r="B59" i="3"/>
  <c r="D59" i="3"/>
  <c r="A61" i="3"/>
  <c r="B61" i="3"/>
  <c r="D61" i="3"/>
  <c r="E61" i="3"/>
  <c r="B62" i="3"/>
  <c r="D62" i="3"/>
  <c r="B63" i="3"/>
  <c r="D63" i="3"/>
  <c r="B64" i="3"/>
  <c r="D64" i="3"/>
  <c r="F79" i="3"/>
  <c r="F85" i="3"/>
  <c r="E16" i="36"/>
  <c r="E24" i="36"/>
  <c r="E34" i="36"/>
  <c r="E46" i="36"/>
  <c r="E52" i="36"/>
  <c r="E54" i="36" s="1"/>
  <c r="E16" i="21"/>
  <c r="F16" i="21" s="1"/>
  <c r="G16" i="21" s="1"/>
  <c r="H16" i="21" s="1"/>
  <c r="I16" i="21" s="1"/>
  <c r="J16" i="21" s="1"/>
  <c r="K16" i="21" s="1"/>
  <c r="L16" i="21" s="1"/>
  <c r="M16" i="21" s="1"/>
  <c r="N16" i="21" s="1"/>
  <c r="O16" i="21" s="1"/>
  <c r="P16" i="21" s="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AG16" i="21" s="1"/>
  <c r="D67" i="4"/>
  <c r="D23" i="21" l="1"/>
  <c r="Y18" i="21"/>
  <c r="X20" i="21"/>
  <c r="X23" i="21" s="1"/>
  <c r="E20" i="21"/>
  <c r="E23" i="21" s="1"/>
  <c r="E35" i="21" s="1"/>
  <c r="E52" i="3"/>
  <c r="C62" i="3"/>
  <c r="E62" i="3" s="1"/>
  <c r="E63" i="3"/>
  <c r="C68" i="3"/>
  <c r="E68" i="3" s="1"/>
  <c r="C67" i="3"/>
  <c r="E67" i="3" s="1"/>
  <c r="D18" i="36"/>
  <c r="D32" i="36"/>
  <c r="D49" i="36"/>
  <c r="D21" i="36"/>
  <c r="D24" i="36" s="1"/>
  <c r="D38" i="36"/>
  <c r="D50" i="36"/>
  <c r="D22" i="36"/>
  <c r="D39" i="36"/>
  <c r="C59" i="3"/>
  <c r="D10" i="36"/>
  <c r="D25" i="36"/>
  <c r="D40" i="36"/>
  <c r="E58" i="3"/>
  <c r="D13" i="36"/>
  <c r="D30" i="36"/>
  <c r="D34" i="36" s="1"/>
  <c r="Z18" i="21" l="1"/>
  <c r="Y20" i="21"/>
  <c r="Y23" i="21" s="1"/>
  <c r="E40" i="21"/>
  <c r="F20" i="21"/>
  <c r="F23" i="21" s="1"/>
  <c r="F35" i="21" s="1"/>
  <c r="C64" i="3"/>
  <c r="E59" i="3"/>
  <c r="D46" i="36"/>
  <c r="D52" i="36" s="1"/>
  <c r="D16" i="36"/>
  <c r="AA18" i="21" l="1"/>
  <c r="Z20" i="21"/>
  <c r="Z23" i="21" s="1"/>
  <c r="E51" i="21"/>
  <c r="G20" i="21"/>
  <c r="G23" i="21" s="1"/>
  <c r="D54" i="36"/>
  <c r="C81" i="3" s="1"/>
  <c r="C69" i="3"/>
  <c r="E64" i="3"/>
  <c r="AB18" i="21" l="1"/>
  <c r="AA20" i="21"/>
  <c r="AA23" i="21" s="1"/>
  <c r="G35" i="21"/>
  <c r="G40" i="21" s="1"/>
  <c r="G51" i="21" s="1"/>
  <c r="H20" i="21"/>
  <c r="H23" i="21" s="1"/>
  <c r="H35" i="21" s="1"/>
  <c r="E72" i="3"/>
  <c r="E69" i="3"/>
  <c r="C72" i="3"/>
  <c r="AC18" i="21" l="1"/>
  <c r="AB20" i="21"/>
  <c r="AB23" i="21" s="1"/>
  <c r="I20" i="21"/>
  <c r="I23" i="21" s="1"/>
  <c r="AD18" i="21" l="1"/>
  <c r="AC20" i="21"/>
  <c r="AC23" i="21" s="1"/>
  <c r="I35" i="21"/>
  <c r="I40" i="21" s="1"/>
  <c r="I51" i="21" s="1"/>
  <c r="F40" i="21"/>
  <c r="J20" i="21"/>
  <c r="J23" i="21" s="1"/>
  <c r="J35" i="21" s="1"/>
  <c r="AE18" i="21" l="1"/>
  <c r="AD20" i="21"/>
  <c r="AD23" i="21" s="1"/>
  <c r="F51" i="21"/>
  <c r="H40" i="21"/>
  <c r="K20" i="21"/>
  <c r="K23" i="21" s="1"/>
  <c r="AF18" i="21" l="1"/>
  <c r="AE20" i="21"/>
  <c r="AE23" i="21" s="1"/>
  <c r="K35" i="21"/>
  <c r="K40" i="21" s="1"/>
  <c r="K51" i="21" s="1"/>
  <c r="H51" i="21"/>
  <c r="J40" i="21"/>
  <c r="L20" i="21"/>
  <c r="L23" i="21" s="1"/>
  <c r="L35" i="21" s="1"/>
  <c r="AG18" i="21" l="1"/>
  <c r="AG20" i="21" s="1"/>
  <c r="AG23" i="21" s="1"/>
  <c r="AF20" i="21"/>
  <c r="AF23" i="21" s="1"/>
  <c r="J51" i="21"/>
  <c r="L40" i="21"/>
  <c r="M20" i="21"/>
  <c r="M23" i="21" s="1"/>
  <c r="M35" i="21" l="1"/>
  <c r="M40" i="21" s="1"/>
  <c r="M51" i="21" s="1"/>
  <c r="L51" i="21"/>
  <c r="N20" i="21"/>
  <c r="N23" i="21" s="1"/>
  <c r="N35" i="21" l="1"/>
  <c r="N40" i="21" s="1"/>
  <c r="N51" i="21" s="1"/>
  <c r="O20" i="21"/>
  <c r="O23" i="21" s="1"/>
  <c r="O35" i="21" l="1"/>
  <c r="O40" i="21" s="1"/>
  <c r="O51" i="21" s="1"/>
  <c r="P20" i="21"/>
  <c r="P23" i="21" s="1"/>
  <c r="P35" i="21" l="1"/>
  <c r="P40" i="21" s="1"/>
  <c r="P51" i="21" s="1"/>
  <c r="R20" i="21"/>
  <c r="R23" i="21" s="1"/>
  <c r="Q20" i="21"/>
  <c r="Q23" i="21" s="1"/>
  <c r="R35" i="21" l="1"/>
  <c r="R40" i="21" s="1"/>
  <c r="R51" i="21" s="1"/>
  <c r="Q35" i="21"/>
  <c r="Q40" i="21" s="1"/>
  <c r="Q51" i="21" s="1"/>
  <c r="S20" i="21"/>
  <c r="S23" i="21" s="1"/>
  <c r="S35" i="21" l="1"/>
  <c r="S40" i="21" s="1"/>
  <c r="S51" i="21" s="1"/>
  <c r="T20" i="21"/>
  <c r="T23" i="21" s="1"/>
  <c r="X35" i="21" l="1"/>
  <c r="X40" i="21" s="1"/>
  <c r="X51" i="21" s="1"/>
  <c r="T35" i="21"/>
  <c r="T40" i="21" s="1"/>
  <c r="T51" i="21" s="1"/>
  <c r="U20" i="21"/>
  <c r="U23" i="21" s="1"/>
  <c r="Y35" i="21" l="1"/>
  <c r="Y40" i="21" s="1"/>
  <c r="Y51" i="21" s="1"/>
  <c r="U35" i="21"/>
  <c r="U40" i="21" s="1"/>
  <c r="U51" i="21" s="1"/>
  <c r="V20" i="21"/>
  <c r="V23" i="21" s="1"/>
  <c r="Z35" i="21" l="1"/>
  <c r="Z40" i="21" s="1"/>
  <c r="Z51" i="21" s="1"/>
  <c r="V35" i="21"/>
  <c r="V40" i="21" s="1"/>
  <c r="V51" i="21" s="1"/>
  <c r="W20" i="21"/>
  <c r="W23" i="21" s="1"/>
  <c r="AA35" i="21" l="1"/>
  <c r="AA40" i="21" s="1"/>
  <c r="AA51" i="21" s="1"/>
  <c r="W35" i="21"/>
  <c r="W40" i="21" s="1"/>
  <c r="W51" i="21" s="1"/>
  <c r="AB35" i="21" l="1"/>
  <c r="AB40" i="21" s="1"/>
  <c r="AB51" i="21" s="1"/>
  <c r="AC35" i="21" l="1"/>
  <c r="AC40" i="21" s="1"/>
  <c r="AC51" i="21" s="1"/>
  <c r="AD35" i="21" l="1"/>
  <c r="AD40" i="21" s="1"/>
  <c r="AD51" i="21" s="1"/>
  <c r="AE35" i="21" l="1"/>
  <c r="AE40" i="21" s="1"/>
  <c r="AE51" i="21" s="1"/>
  <c r="AF35" i="21" l="1"/>
  <c r="AF40" i="21" s="1"/>
  <c r="AF51" i="21" s="1"/>
  <c r="AG35" i="21"/>
  <c r="AG40" i="21" s="1"/>
  <c r="AG51" i="21" s="1"/>
</calcChain>
</file>

<file path=xl/sharedStrings.xml><?xml version="1.0" encoding="utf-8"?>
<sst xmlns="http://schemas.openxmlformats.org/spreadsheetml/2006/main" count="454" uniqueCount="264">
  <si>
    <t>BOND ISSUANCE COSTS</t>
  </si>
  <si>
    <t>PLEASE FILL IN ALL BOXES, AS APPROPRIATE</t>
  </si>
  <si>
    <t>CONSTRUCTION LOAN/BOND</t>
  </si>
  <si>
    <t>PERMANENT MORTGAGE/BOND</t>
  </si>
  <si>
    <t>Social Services</t>
  </si>
  <si>
    <t>Payroll Taxes</t>
  </si>
  <si>
    <t xml:space="preserve">   Debt Service </t>
  </si>
  <si>
    <t>Affordable Monthly Housing Cost</t>
  </si>
  <si>
    <t>General Administrative</t>
  </si>
  <si>
    <t>Fuel</t>
  </si>
  <si>
    <t>GENERAL CONDITIONS</t>
  </si>
  <si>
    <t xml:space="preserve">   Income/Rents</t>
  </si>
  <si>
    <t xml:space="preserve">   Average Loan Balance--Construction</t>
  </si>
  <si>
    <t xml:space="preserve">   Total Construction Loan Interest</t>
  </si>
  <si>
    <t xml:space="preserve">   Adjusted Eligible Basis (High Cost Area Adjust)</t>
  </si>
  <si>
    <t>Rental Revenues</t>
  </si>
  <si>
    <t xml:space="preserve">   Less:  Non-Qualified Non-Recourse Financing</t>
  </si>
  <si>
    <t>PERMANENT LOAN FEES</t>
  </si>
  <si>
    <t xml:space="preserve">   State Tax Credit Equity</t>
  </si>
  <si>
    <t>Miscel. Income</t>
  </si>
  <si>
    <t>_________</t>
  </si>
  <si>
    <t># of Units</t>
  </si>
  <si>
    <t>OFF-SITE IMPROVEMENTS</t>
  </si>
  <si>
    <t>GROSS ANNUAL INCOME</t>
  </si>
  <si>
    <t>DEVELOPMENT PROGRAM</t>
  </si>
  <si>
    <t>DEVELOPMENT CONSULTANT</t>
  </si>
  <si>
    <t>4 Bedroom</t>
  </si>
  <si>
    <t>________</t>
  </si>
  <si>
    <t>ASSUMPTIONS</t>
  </si>
  <si>
    <t xml:space="preserve">Annual Gross Income </t>
  </si>
  <si>
    <t>Total Utilities</t>
  </si>
  <si>
    <t>Total Water/Sewer</t>
  </si>
  <si>
    <t xml:space="preserve">CONSTRUCTION CONTINGENCY </t>
  </si>
  <si>
    <t>Gross Income</t>
  </si>
  <si>
    <t>GROSS RENTAL INCOME</t>
  </si>
  <si>
    <t>LESS:  OPERATING EXPENSES</t>
  </si>
  <si>
    <t xml:space="preserve">   Developer Asset Mgt. Fee</t>
  </si>
  <si>
    <t xml:space="preserve">   Operating Reserve </t>
  </si>
  <si>
    <t xml:space="preserve">   Construction Loan Term</t>
  </si>
  <si>
    <t>Total</t>
  </si>
  <si>
    <t>FINANCIAL ADVISORY SERVICES</t>
  </si>
  <si>
    <t>SOURCES AND USES</t>
  </si>
  <si>
    <t>NET OPERATING INCOME</t>
  </si>
  <si>
    <t>CONSTRUCTION/LEASE-UP INTEREST</t>
  </si>
  <si>
    <t xml:space="preserve">   Construction Loan Interest--Construction</t>
  </si>
  <si>
    <t xml:space="preserve">   Construction Loan Interest--Lease-Up</t>
  </si>
  <si>
    <t>No. of Units (Excluding Manager's)</t>
  </si>
  <si>
    <t>Manager's Unit(s)</t>
  </si>
  <si>
    <t xml:space="preserve">   Gross Potential Rent</t>
  </si>
  <si>
    <t xml:space="preserve">   Less:  Eligible Amount Voluntarily Excluded</t>
  </si>
  <si>
    <t xml:space="preserve">   Annual Allow. Federal Credits</t>
  </si>
  <si>
    <t xml:space="preserve">   Annual Allow. State Credits</t>
  </si>
  <si>
    <t>Totals</t>
  </si>
  <si>
    <t xml:space="preserve">   Net Rental Income</t>
  </si>
  <si>
    <t>APPRAISAL FEES</t>
  </si>
  <si>
    <t>REAL ESTATE LEGAL</t>
  </si>
  <si>
    <t>TOTAL DEVELOPMENT COST</t>
  </si>
  <si>
    <t>Less:  Monthly Utility Allowance</t>
  </si>
  <si>
    <t>Affordable Housing Cost As a % of Income</t>
  </si>
  <si>
    <t>No. of Bedrooms</t>
  </si>
  <si>
    <t>ALTA SURVEY</t>
  </si>
  <si>
    <t>Maintenance Personnel</t>
  </si>
  <si>
    <t>Total Payroll/Payroll Taxes</t>
  </si>
  <si>
    <t>Total Insurance</t>
  </si>
  <si>
    <t>Other (Specify)</t>
  </si>
  <si>
    <t>Total Other</t>
  </si>
  <si>
    <t>2 Bedroom</t>
  </si>
  <si>
    <t>3 Bedroom</t>
  </si>
  <si>
    <t xml:space="preserve">   Debt Coverage Ratio</t>
  </si>
  <si>
    <t xml:space="preserve">   Vacancy Allowance</t>
  </si>
  <si>
    <t>LOCAL PROCESSING FEES</t>
  </si>
  <si>
    <t xml:space="preserve">   Tax Credit Rate</t>
  </si>
  <si>
    <t>Rent</t>
  </si>
  <si>
    <t xml:space="preserve">   Total Tax Credit Equity</t>
  </si>
  <si>
    <t>TITLE AND CLOSING</t>
  </si>
  <si>
    <t>Per Unit</t>
  </si>
  <si>
    <t>CONTRACTOR'S PERFORMANCE BOND</t>
  </si>
  <si>
    <t>LOCAL DEVELOPMENT IMPACT FEES</t>
  </si>
  <si>
    <t>TOTAL COST/UNIT</t>
  </si>
  <si>
    <t xml:space="preserve">   Average Loan Balance--Total</t>
  </si>
  <si>
    <t>CAPITALIZED OPERATING RESERVE</t>
  </si>
  <si>
    <t>CAPITALIZED REPLACEMENT RESERVE</t>
  </si>
  <si>
    <t>OTHER (Specify)</t>
  </si>
  <si>
    <t>ORGANIZATIONAL LEGAL</t>
  </si>
  <si>
    <t>CONTRACTOR FEE</t>
  </si>
  <si>
    <t>CONTRACTOR'S LIABILITY INSURANCE</t>
  </si>
  <si>
    <t>SOILS TESTING</t>
  </si>
  <si>
    <t>CONSTRUCTION LOAN FEES</t>
  </si>
  <si>
    <t xml:space="preserve">        State</t>
  </si>
  <si>
    <t>MARKET STUDY</t>
  </si>
  <si>
    <t xml:space="preserve">   Interest Rate </t>
  </si>
  <si>
    <t>Household Size Income Adjust. Factor</t>
  </si>
  <si>
    <t>AFFORDABLE RENTS BY INCOME LEVEL</t>
  </si>
  <si>
    <t xml:space="preserve">   Replacement Reserve</t>
  </si>
  <si>
    <t xml:space="preserve">   Lease-Up Period</t>
  </si>
  <si>
    <t xml:space="preserve">   Average Loan Balance--Lease Up</t>
  </si>
  <si>
    <t xml:space="preserve">   Operating Costs</t>
  </si>
  <si>
    <t>_____</t>
  </si>
  <si>
    <t>Maintenance</t>
  </si>
  <si>
    <t>Painting</t>
  </si>
  <si>
    <t>Repairs</t>
  </si>
  <si>
    <t>Trash Removal</t>
  </si>
  <si>
    <t>Exterminating</t>
  </si>
  <si>
    <t>Grounds</t>
  </si>
  <si>
    <t>Total Maintenance</t>
  </si>
  <si>
    <t>Payroll/Payroll Taxes</t>
  </si>
  <si>
    <t>On-Site Manager</t>
  </si>
  <si>
    <t>Annual</t>
  </si>
  <si>
    <t>Advertising</t>
  </si>
  <si>
    <t>Management Fee</t>
  </si>
  <si>
    <t>Utilities</t>
  </si>
  <si>
    <t>Gas</t>
  </si>
  <si>
    <t>Real Estate Taxes</t>
  </si>
  <si>
    <t>Total Operating Budget</t>
  </si>
  <si>
    <t xml:space="preserve">Legal  </t>
  </si>
  <si>
    <t>MARKETING/LEASE-UP/START-UP</t>
  </si>
  <si>
    <t>FURNITURE/EQUIPMENT</t>
  </si>
  <si>
    <t>POST-CONSTRUCTION AUDIT</t>
  </si>
  <si>
    <t>Number of Units</t>
  </si>
  <si>
    <t>Less:  Replacement Reserves</t>
  </si>
  <si>
    <t>Net Operating Income</t>
  </si>
  <si>
    <t>1 Bedroom</t>
  </si>
  <si>
    <t>Monthly</t>
  </si>
  <si>
    <t xml:space="preserve">   SUBTOTAL CONSTRUCTION CONTRACT</t>
  </si>
  <si>
    <t xml:space="preserve">   Tax Credit Pricing (Equity Raised Per Tax Credit Dollar)</t>
  </si>
  <si>
    <t xml:space="preserve">        Federal</t>
  </si>
  <si>
    <t>OTHER HARD COST (SPECIFY)</t>
  </si>
  <si>
    <t>DEVELOPER FEE</t>
  </si>
  <si>
    <t xml:space="preserve">Other </t>
  </si>
  <si>
    <t>TOTAL USES</t>
  </si>
  <si>
    <t xml:space="preserve">      PER UNIT</t>
  </si>
  <si>
    <t>SYNDICATION LEGAL</t>
  </si>
  <si>
    <t>% of AMI</t>
  </si>
  <si>
    <t xml:space="preserve">Household Size </t>
  </si>
  <si>
    <t>Utility Allowance</t>
  </si>
  <si>
    <t>Less:  Vacancies</t>
  </si>
  <si>
    <t>Per Unit/Year</t>
  </si>
  <si>
    <t>Percent of Gross Income</t>
  </si>
  <si>
    <t xml:space="preserve">   Qualified Basis</t>
  </si>
  <si>
    <t xml:space="preserve">   Qualified Basis Percentage (% Low Income Units)</t>
  </si>
  <si>
    <t xml:space="preserve">   Federal Tax Credit Equity</t>
  </si>
  <si>
    <t>PLEASE FILL IN ALL BOXES; PUT N/A IF NOT APPLICABLE</t>
  </si>
  <si>
    <t xml:space="preserve">   Construction Loan Points ($)</t>
  </si>
  <si>
    <t xml:space="preserve">   Loan Points (%)</t>
  </si>
  <si>
    <t xml:space="preserve">   Construction Loan Amount</t>
  </si>
  <si>
    <t xml:space="preserve">   Annual Net Operating Income</t>
  </si>
  <si>
    <t xml:space="preserve">   Loan Fees (%)</t>
  </si>
  <si>
    <t xml:space="preserve">   Loan Fees ($)</t>
  </si>
  <si>
    <t xml:space="preserve">   Requested Adjusted Eligible Basis (From Threshold Basis Calculation)</t>
  </si>
  <si>
    <t xml:space="preserve">   Investor Asset Mgt. Fee </t>
  </si>
  <si>
    <t>Accounting/Audit</t>
  </si>
  <si>
    <t>Security</t>
  </si>
  <si>
    <t>Total General Administrative</t>
  </si>
  <si>
    <t>TAX CREDIT CONSULTANT</t>
  </si>
  <si>
    <t>TAX CREDIT APPLICATION FEE</t>
  </si>
  <si>
    <t xml:space="preserve">   Mortgage Term</t>
  </si>
  <si>
    <t xml:space="preserve">   Max. Mortgage Amount (DCR)</t>
  </si>
  <si>
    <t>Affordability Level/No. of Bedrooms</t>
  </si>
  <si>
    <t>Units</t>
  </si>
  <si>
    <t>ARCH./ENG./CONSTR. SUPERVISION</t>
  </si>
  <si>
    <t>NET CASH FLOW</t>
  </si>
  <si>
    <t>LENDER LEGAL/INSPECTION FEES</t>
  </si>
  <si>
    <t>SECURITY DURING CONSTRUCTION</t>
  </si>
  <si>
    <t xml:space="preserve">   Total Construction Loan Period</t>
  </si>
  <si>
    <t>CASH FLOW FOR DEBT SERV.</t>
  </si>
  <si>
    <t>Less:  Operating Reserves</t>
  </si>
  <si>
    <t xml:space="preserve">   Unadjusted Eligible Basis</t>
  </si>
  <si>
    <t xml:space="preserve">   Interest Rate</t>
  </si>
  <si>
    <t>SOFT COST CONTINGENCY</t>
  </si>
  <si>
    <t xml:space="preserve">   Total Parking Spaces</t>
  </si>
  <si>
    <t xml:space="preserve">   Other (Specify)</t>
  </si>
  <si>
    <t>USES OF FUNDS</t>
  </si>
  <si>
    <t>TAX CREDIT EQUITY</t>
  </si>
  <si>
    <t>ESCALATION RATES:</t>
  </si>
  <si>
    <t>Affordable Monthly Rent</t>
  </si>
  <si>
    <t xml:space="preserve">      PER NET SF</t>
  </si>
  <si>
    <t>Total Net SF Building Area</t>
  </si>
  <si>
    <t>TAX CREDIT ALLOCATION/RESERVATION FEE</t>
  </si>
  <si>
    <t>BOND FEES (If Appropriate)</t>
  </si>
  <si>
    <t>BUILDING CONSTRUCTION</t>
  </si>
  <si>
    <t>HOMESTEAD RD.</t>
  </si>
  <si>
    <t>MIXED INCOME HOUSING DEVELOPMENT</t>
  </si>
  <si>
    <t>Housing Type/Description:</t>
  </si>
  <si>
    <t>Tenure (Renter or Owner)</t>
  </si>
  <si>
    <t>(1) Specify 9% or 4%, as applicable</t>
  </si>
  <si>
    <t>Total Units</t>
  </si>
  <si>
    <t>Units by Bedroom Count</t>
  </si>
  <si>
    <t>0 Bedroom</t>
  </si>
  <si>
    <t>Net SF</t>
  </si>
  <si>
    <t>Unit Sizes</t>
  </si>
  <si>
    <t>Total Net Residential Sq. Ft.</t>
  </si>
  <si>
    <t>Community/Common Spaces</t>
  </si>
  <si>
    <t>Area  Median Household Income, Family of Four</t>
  </si>
  <si>
    <t>Year</t>
  </si>
  <si>
    <t>AMI</t>
  </si>
  <si>
    <t>AFFORDABLE RENTS</t>
  </si>
  <si>
    <t>RENTAL INCOME AND OPERATING COSTS</t>
  </si>
  <si>
    <t>RENTAL OPERATING BUDGET</t>
  </si>
  <si>
    <t>SITE WORK</t>
  </si>
  <si>
    <t>Net Square Feet</t>
  </si>
  <si>
    <t>RENTAL CASH FLOW</t>
  </si>
  <si>
    <t>CONSTRUCTION PERIOD TAXES AND INSURANCE</t>
  </si>
  <si>
    <t>Rental</t>
  </si>
  <si>
    <t>Owner</t>
  </si>
  <si>
    <t>Tenure:</t>
  </si>
  <si>
    <t>Tenure</t>
  </si>
  <si>
    <t>DEVELOPMENT COSTS</t>
  </si>
  <si>
    <t>FINANCING ASSUMPTIONS FOR RENTAL HOUSING</t>
  </si>
  <si>
    <t>NUMBER OF OWNER UNITS BY INCOME LEVEL</t>
  </si>
  <si>
    <t>Estimated Sales Price</t>
  </si>
  <si>
    <t>Market Rate</t>
  </si>
  <si>
    <t>Total Ownership Units</t>
  </si>
  <si>
    <t>Total Sales Proceeds</t>
  </si>
  <si>
    <t>SOURCES OF FUNDS</t>
  </si>
  <si>
    <t>CONSTRUCTION</t>
  </si>
  <si>
    <t xml:space="preserve">   Tax Credit Equity (1)</t>
  </si>
  <si>
    <t xml:space="preserve">   Owner Equity</t>
  </si>
  <si>
    <t xml:space="preserve">   Deferred Developer Fee</t>
  </si>
  <si>
    <t xml:space="preserve">   Deferred Operating Reserve</t>
  </si>
  <si>
    <t xml:space="preserve">   TOTAL SOURCES</t>
  </si>
  <si>
    <t>PERMANENT</t>
  </si>
  <si>
    <t xml:space="preserve">   Permanent Loan or Bond</t>
  </si>
  <si>
    <t xml:space="preserve">   Construction Loan or Bond</t>
  </si>
  <si>
    <t>Rental Units:</t>
  </si>
  <si>
    <t>% of Oper. Budget</t>
  </si>
  <si>
    <t>Total Rental Units:</t>
  </si>
  <si>
    <t xml:space="preserve">   Replacement Reserves</t>
  </si>
  <si>
    <t>OWNER HOUSING AFFORDABILITY AND SALES PROCEEDS</t>
  </si>
  <si>
    <t xml:space="preserve">   Debt Service</t>
  </si>
  <si>
    <t xml:space="preserve">   Other Income (e.g., laundry)</t>
  </si>
  <si>
    <t xml:space="preserve">   Other (Specify, add rows as needed)</t>
  </si>
  <si>
    <t xml:space="preserve">   Debt Coverage Ratio-All loans</t>
  </si>
  <si>
    <t>TOWN OF CHAPEL HIL</t>
  </si>
  <si>
    <t>AFFORDABLE HOUSING FUNDING APPLICATION</t>
  </si>
  <si>
    <t>TOWN OF CHAPEL HILL</t>
  </si>
  <si>
    <t xml:space="preserve">   Other Income (Specify, add rows as needed)</t>
  </si>
  <si>
    <t xml:space="preserve">   Other Costs (Specify, add rows as needed)</t>
  </si>
  <si>
    <t xml:space="preserve">   Other Fees (Specify, add rows as needed)</t>
  </si>
  <si>
    <t>Administrative/Legal</t>
  </si>
  <si>
    <t>Maintenance/Repairs</t>
  </si>
  <si>
    <t>Property Tax</t>
  </si>
  <si>
    <t>Insurance</t>
  </si>
  <si>
    <t>Operating Costs</t>
  </si>
  <si>
    <t>Per Unit:</t>
  </si>
  <si>
    <t>Net Operating Costs</t>
  </si>
  <si>
    <t>YEAR:</t>
  </si>
  <si>
    <t>Studio</t>
  </si>
  <si>
    <t>Affordability Level</t>
  </si>
  <si>
    <t>Subtotal</t>
  </si>
  <si>
    <t xml:space="preserve">RENTAL INCOME </t>
  </si>
  <si>
    <t>Area Median Household Income, Family of 4</t>
  </si>
  <si>
    <t># Units</t>
  </si>
  <si>
    <t>Annual Asset Management Fees</t>
  </si>
  <si>
    <t>NET CASH FLOW AFTER MGT. FEES</t>
  </si>
  <si>
    <t>PLEASE FILL IN ALL YELLOW BOXES; LEAVE BLANK IF NOT APPLICABLE</t>
  </si>
  <si>
    <t xml:space="preserve">Monthly Rent </t>
  </si>
  <si>
    <t>Annual Gross Income</t>
  </si>
  <si>
    <t>Ideal range is 1.15-1.3</t>
  </si>
  <si>
    <t>Debt Service (on requested Town loan)</t>
  </si>
  <si>
    <t>Enter as negative</t>
  </si>
  <si>
    <t>(if tenant paying utilities, must subract from affordable monthly rent below)</t>
  </si>
  <si>
    <t>(rents should be based on HUD Income Limits and Maximum Housing Cost tables included on the last page of the funding application)</t>
  </si>
  <si>
    <t>Enter as positive</t>
  </si>
  <si>
    <t>250/unit/year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</si>
</sst>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@&quot;\ 0.0%"/>
    <numFmt numFmtId="165" formatCode="&quot;$&quot;#,##0\ &quot;Per Unit&quot;"/>
    <numFmt numFmtId="166" formatCode="0.0"/>
    <numFmt numFmtId="167" formatCode="#,##0\ &quot;SF&quot;"/>
    <numFmt numFmtId="168" formatCode="&quot;$&quot;#,##0"/>
    <numFmt numFmtId="169" formatCode="0%\ &quot;of Median&quot;"/>
    <numFmt numFmtId="170" formatCode="0.0\ &quot;Persons&quot;"/>
    <numFmt numFmtId="171" formatCode="0\ &quot;Months&quot;"/>
    <numFmt numFmtId="172" formatCode="0\ &quot;years&quot;"/>
    <numFmt numFmtId="173" formatCode="0\ &quot;Bedrooms&quot;"/>
    <numFmt numFmtId="174" formatCode="0\ &quot;Bedroom&quot;"/>
    <numFmt numFmtId="175" formatCode="&quot;$&quot;#,##0&quot;/unit/mo.&quot;"/>
    <numFmt numFmtId="176" formatCode="mmmm\ d\,\ yyyy"/>
    <numFmt numFmtId="177" formatCode="&quot;$&quot;#,##0.000_);\(&quot;$&quot;#,##0.000\)"/>
    <numFmt numFmtId="178" formatCode="0.0%\ &quot;of Units&quot;"/>
    <numFmt numFmtId="179" formatCode="&quot;$&quot;#,##0\ &quot;/Unit/Year&quot;"/>
    <numFmt numFmtId="180" formatCode="_(&quot;$&quot;* #,##0_);_(&quot;$&quot;* \(#,##0\);_(&quot;$&quot;* &quot;-&quot;??_);_(@_)"/>
  </numFmts>
  <fonts count="21">
    <font>
      <sz val="12"/>
      <name val="Optima"/>
    </font>
    <font>
      <sz val="10"/>
      <name val="Optima"/>
      <family val="2"/>
    </font>
    <font>
      <sz val="12"/>
      <name val="Optima"/>
      <family val="2"/>
    </font>
    <font>
      <sz val="14"/>
      <name val="Optima"/>
      <family val="2"/>
    </font>
    <font>
      <sz val="14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name val="Optima"/>
      <family val="2"/>
    </font>
    <font>
      <b/>
      <i/>
      <sz val="12"/>
      <name val="Times"/>
      <family val="1"/>
    </font>
    <font>
      <b/>
      <sz val="12"/>
      <name val="Optima"/>
      <family val="2"/>
    </font>
    <font>
      <sz val="12"/>
      <name val="Optima"/>
      <family val="2"/>
    </font>
    <font>
      <i/>
      <sz val="12"/>
      <name val="Optima"/>
      <family val="2"/>
    </font>
    <font>
      <sz val="12"/>
      <name val="Optima"/>
      <family val="2"/>
    </font>
    <font>
      <u/>
      <sz val="12"/>
      <name val="Optima"/>
      <family val="2"/>
    </font>
    <font>
      <b/>
      <i/>
      <sz val="12"/>
      <name val="Optima"/>
      <family val="2"/>
    </font>
    <font>
      <sz val="12"/>
      <name val="Optima"/>
      <family val="2"/>
    </font>
    <font>
      <sz val="12"/>
      <name val="Optima"/>
    </font>
    <font>
      <b/>
      <sz val="12"/>
      <name val="Optima"/>
    </font>
    <font>
      <b/>
      <sz val="12"/>
      <color rgb="FF00B050"/>
      <name val="Optima"/>
    </font>
    <font>
      <i/>
      <sz val="10"/>
      <color rgb="FF00B050"/>
      <name val="Optima"/>
    </font>
    <font>
      <b/>
      <sz val="12"/>
      <color theme="5" tint="-0.249977111117893"/>
      <name val="Opti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5" fontId="5" fillId="0" borderId="0" xfId="1" applyNumberFormat="1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74" fontId="6" fillId="0" borderId="0" xfId="0" applyNumberFormat="1" applyFont="1" applyAlignment="1">
      <alignment horizontal="center"/>
    </xf>
    <xf numFmtId="0" fontId="2" fillId="0" borderId="0" xfId="1" applyFont="1"/>
    <xf numFmtId="5" fontId="2" fillId="0" borderId="0" xfId="0" applyNumberFormat="1" applyFont="1" applyAlignment="1">
      <alignment horizontal="right"/>
    </xf>
    <xf numFmtId="5" fontId="0" fillId="0" borderId="0" xfId="0" applyNumberFormat="1"/>
    <xf numFmtId="0" fontId="0" fillId="0" borderId="0" xfId="0" applyBorder="1"/>
    <xf numFmtId="9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9" fillId="0" borderId="0" xfId="0" applyFont="1"/>
    <xf numFmtId="2" fontId="2" fillId="0" borderId="0" xfId="0" applyNumberFormat="1" applyFont="1"/>
    <xf numFmtId="5" fontId="2" fillId="0" borderId="0" xfId="0" applyNumberFormat="1" applyFont="1"/>
    <xf numFmtId="5" fontId="10" fillId="0" borderId="0" xfId="0" applyNumberFormat="1" applyFont="1"/>
    <xf numFmtId="169" fontId="10" fillId="0" borderId="0" xfId="0" applyNumberFormat="1" applyFont="1" applyAlignment="1">
      <alignment horizontal="left"/>
    </xf>
    <xf numFmtId="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0" fontId="10" fillId="0" borderId="0" xfId="1" applyFont="1"/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0" xfId="1" applyFont="1" applyAlignment="1">
      <alignment horizontal="center"/>
    </xf>
    <xf numFmtId="9" fontId="10" fillId="0" borderId="0" xfId="0" applyNumberFormat="1" applyFont="1" applyAlignment="1">
      <alignment horizontal="center"/>
    </xf>
    <xf numFmtId="5" fontId="10" fillId="0" borderId="0" xfId="0" applyNumberFormat="1" applyFont="1" applyAlignment="1">
      <alignment horizontal="center"/>
    </xf>
    <xf numFmtId="9" fontId="10" fillId="0" borderId="0" xfId="1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74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7" fontId="10" fillId="0" borderId="0" xfId="0" applyNumberFormat="1" applyFont="1" applyAlignment="1">
      <alignment horizontal="right"/>
    </xf>
    <xf numFmtId="5" fontId="10" fillId="0" borderId="0" xfId="1" applyNumberFormat="1" applyFont="1" applyAlignment="1">
      <alignment horizontal="center"/>
    </xf>
    <xf numFmtId="7" fontId="10" fillId="0" borderId="0" xfId="1" applyNumberFormat="1" applyFont="1" applyAlignment="1">
      <alignment horizontal="right"/>
    </xf>
    <xf numFmtId="169" fontId="13" fillId="0" borderId="0" xfId="0" applyNumberFormat="1" applyFont="1" applyAlignment="1">
      <alignment horizontal="left"/>
    </xf>
    <xf numFmtId="0" fontId="11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5" fontId="12" fillId="0" borderId="0" xfId="0" applyNumberFormat="1" applyFont="1" applyAlignment="1">
      <alignment horizontal="right"/>
    </xf>
    <xf numFmtId="6" fontId="12" fillId="0" borderId="0" xfId="0" applyNumberFormat="1" applyFont="1" applyAlignment="1">
      <alignment horizontal="right"/>
    </xf>
    <xf numFmtId="173" fontId="12" fillId="0" borderId="0" xfId="0" applyNumberFormat="1" applyFont="1" applyAlignment="1">
      <alignment horizontal="center"/>
    </xf>
    <xf numFmtId="9" fontId="12" fillId="0" borderId="0" xfId="1" applyNumberFormat="1" applyFont="1" applyAlignment="1">
      <alignment horizontal="center"/>
    </xf>
    <xf numFmtId="173" fontId="10" fillId="0" borderId="0" xfId="0" applyNumberFormat="1" applyFont="1" applyAlignment="1">
      <alignment horizontal="center"/>
    </xf>
    <xf numFmtId="9" fontId="10" fillId="0" borderId="0" xfId="0" applyNumberFormat="1" applyFont="1"/>
    <xf numFmtId="174" fontId="10" fillId="0" borderId="0" xfId="0" applyNumberFormat="1" applyFont="1" applyAlignment="1">
      <alignment horizontal="center"/>
    </xf>
    <xf numFmtId="174" fontId="10" fillId="0" borderId="0" xfId="0" applyNumberFormat="1" applyFont="1"/>
    <xf numFmtId="5" fontId="10" fillId="0" borderId="0" xfId="1" applyNumberFormat="1" applyFont="1"/>
    <xf numFmtId="165" fontId="10" fillId="0" borderId="0" xfId="1" applyNumberFormat="1" applyFont="1" applyAlignment="1">
      <alignment horizontal="center"/>
    </xf>
    <xf numFmtId="164" fontId="10" fillId="0" borderId="0" xfId="1" applyNumberFormat="1" applyFont="1"/>
    <xf numFmtId="5" fontId="10" fillId="0" borderId="0" xfId="1" applyNumberFormat="1" applyFont="1" applyAlignment="1">
      <alignment horizontal="right"/>
    </xf>
    <xf numFmtId="175" fontId="10" fillId="0" borderId="0" xfId="1" applyNumberFormat="1" applyFont="1"/>
    <xf numFmtId="0" fontId="15" fillId="0" borderId="0" xfId="0" applyFont="1"/>
    <xf numFmtId="10" fontId="10" fillId="0" borderId="0" xfId="0" applyNumberFormat="1" applyFont="1"/>
    <xf numFmtId="5" fontId="12" fillId="0" borderId="1" xfId="0" applyNumberFormat="1" applyFont="1" applyBorder="1" applyAlignment="1">
      <alignment horizontal="right"/>
    </xf>
    <xf numFmtId="9" fontId="12" fillId="0" borderId="0" xfId="0" applyNumberFormat="1" applyFont="1"/>
    <xf numFmtId="169" fontId="9" fillId="0" borderId="0" xfId="0" applyNumberFormat="1" applyFont="1" applyAlignment="1">
      <alignment horizontal="left"/>
    </xf>
    <xf numFmtId="5" fontId="9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left"/>
    </xf>
    <xf numFmtId="5" fontId="9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right"/>
    </xf>
    <xf numFmtId="169" fontId="10" fillId="0" borderId="0" xfId="0" applyNumberFormat="1" applyFont="1" applyBorder="1" applyAlignment="1">
      <alignment horizontal="left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5" fontId="10" fillId="0" borderId="0" xfId="0" applyNumberFormat="1" applyFont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8" fontId="2" fillId="0" borderId="0" xfId="1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10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/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10" fontId="2" fillId="0" borderId="0" xfId="0" applyNumberFormat="1" applyFont="1" applyBorder="1" applyAlignment="1"/>
    <xf numFmtId="10" fontId="2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/>
    <xf numFmtId="2" fontId="10" fillId="0" borderId="0" xfId="0" applyNumberFormat="1" applyFont="1" applyAlignment="1"/>
    <xf numFmtId="3" fontId="10" fillId="0" borderId="0" xfId="0" applyNumberFormat="1" applyFont="1" applyAlignment="1">
      <alignment horizontal="right"/>
    </xf>
    <xf numFmtId="168" fontId="10" fillId="0" borderId="0" xfId="0" applyNumberFormat="1" applyFont="1" applyAlignment="1"/>
    <xf numFmtId="9" fontId="10" fillId="0" borderId="0" xfId="0" applyNumberFormat="1" applyFont="1" applyAlignment="1"/>
    <xf numFmtId="169" fontId="9" fillId="0" borderId="0" xfId="0" applyNumberFormat="1" applyFont="1" applyBorder="1" applyAlignment="1">
      <alignment horizontal="left"/>
    </xf>
    <xf numFmtId="9" fontId="10" fillId="0" borderId="0" xfId="0" applyNumberFormat="1" applyFont="1" applyBorder="1" applyAlignment="1"/>
    <xf numFmtId="168" fontId="2" fillId="0" borderId="0" xfId="0" applyNumberFormat="1" applyFont="1" applyAlignment="1">
      <alignment horizontal="right"/>
    </xf>
    <xf numFmtId="166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center"/>
    </xf>
    <xf numFmtId="178" fontId="10" fillId="0" borderId="0" xfId="0" applyNumberFormat="1" applyFont="1" applyAlignment="1">
      <alignment horizontal="left"/>
    </xf>
    <xf numFmtId="39" fontId="10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9" fontId="1" fillId="0" borderId="0" xfId="1" applyNumberFormat="1" applyAlignment="1">
      <alignment horizontal="center"/>
    </xf>
    <xf numFmtId="168" fontId="0" fillId="0" borderId="0" xfId="0" applyNumberFormat="1"/>
    <xf numFmtId="177" fontId="10" fillId="0" borderId="0" xfId="0" applyNumberFormat="1" applyFont="1"/>
    <xf numFmtId="168" fontId="2" fillId="0" borderId="0" xfId="0" applyNumberFormat="1" applyFont="1"/>
    <xf numFmtId="2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right"/>
    </xf>
    <xf numFmtId="2" fontId="2" fillId="0" borderId="0" xfId="0" applyNumberFormat="1" applyFont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9" fontId="9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68" fontId="7" fillId="0" borderId="0" xfId="0" applyNumberFormat="1" applyFont="1"/>
    <xf numFmtId="9" fontId="9" fillId="0" borderId="0" xfId="0" applyNumberFormat="1" applyFont="1" applyAlignment="1">
      <alignment horizontal="left"/>
    </xf>
    <xf numFmtId="5" fontId="2" fillId="0" borderId="6" xfId="0" applyNumberFormat="1" applyFont="1" applyBorder="1"/>
    <xf numFmtId="5" fontId="2" fillId="0" borderId="7" xfId="0" applyNumberFormat="1" applyFont="1" applyBorder="1"/>
    <xf numFmtId="5" fontId="10" fillId="0" borderId="5" xfId="0" applyNumberFormat="1" applyFont="1" applyBorder="1" applyAlignment="1">
      <alignment horizontal="right"/>
    </xf>
    <xf numFmtId="5" fontId="10" fillId="0" borderId="6" xfId="0" applyNumberFormat="1" applyFont="1" applyBorder="1" applyAlignment="1">
      <alignment horizontal="right"/>
    </xf>
    <xf numFmtId="5" fontId="2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8" fontId="2" fillId="0" borderId="13" xfId="0" applyNumberFormat="1" applyFont="1" applyBorder="1"/>
    <xf numFmtId="170" fontId="10" fillId="0" borderId="15" xfId="0" applyNumberFormat="1" applyFont="1" applyBorder="1" applyAlignment="1">
      <alignment horizontal="center"/>
    </xf>
    <xf numFmtId="170" fontId="10" fillId="0" borderId="12" xfId="0" applyNumberFormat="1" applyFont="1" applyBorder="1" applyAlignment="1">
      <alignment horizontal="center"/>
    </xf>
    <xf numFmtId="9" fontId="10" fillId="0" borderId="13" xfId="0" applyNumberFormat="1" applyFont="1" applyBorder="1" applyAlignment="1">
      <alignment horizontal="center"/>
    </xf>
    <xf numFmtId="5" fontId="10" fillId="0" borderId="1" xfId="0" applyNumberFormat="1" applyFont="1" applyBorder="1" applyAlignment="1">
      <alignment horizontal="center"/>
    </xf>
    <xf numFmtId="5" fontId="10" fillId="0" borderId="14" xfId="0" applyNumberFormat="1" applyFont="1" applyBorder="1" applyAlignment="1">
      <alignment horizontal="center"/>
    </xf>
    <xf numFmtId="169" fontId="13" fillId="0" borderId="8" xfId="0" applyNumberFormat="1" applyFont="1" applyBorder="1" applyAlignment="1">
      <alignment horizontal="left"/>
    </xf>
    <xf numFmtId="5" fontId="12" fillId="0" borderId="11" xfId="0" applyNumberFormat="1" applyFont="1" applyBorder="1" applyAlignment="1">
      <alignment horizontal="right"/>
    </xf>
    <xf numFmtId="5" fontId="12" fillId="0" borderId="15" xfId="0" applyNumberFormat="1" applyFont="1" applyBorder="1" applyAlignment="1">
      <alignment horizontal="right"/>
    </xf>
    <xf numFmtId="5" fontId="12" fillId="0" borderId="12" xfId="0" applyNumberFormat="1" applyFont="1" applyBorder="1" applyAlignment="1">
      <alignment horizontal="right"/>
    </xf>
    <xf numFmtId="5" fontId="12" fillId="0" borderId="3" xfId="0" applyNumberFormat="1" applyFont="1" applyBorder="1" applyAlignment="1">
      <alignment horizontal="right"/>
    </xf>
    <xf numFmtId="5" fontId="12" fillId="0" borderId="0" xfId="0" applyNumberFormat="1" applyFont="1" applyBorder="1" applyAlignment="1">
      <alignment horizontal="right"/>
    </xf>
    <xf numFmtId="5" fontId="12" fillId="0" borderId="13" xfId="0" applyNumberFormat="1" applyFont="1" applyBorder="1" applyAlignment="1">
      <alignment horizontal="right"/>
    </xf>
    <xf numFmtId="6" fontId="12" fillId="0" borderId="1" xfId="0" applyNumberFormat="1" applyFont="1" applyBorder="1" applyAlignment="1">
      <alignment horizontal="right"/>
    </xf>
    <xf numFmtId="6" fontId="12" fillId="0" borderId="14" xfId="0" applyNumberFormat="1" applyFont="1" applyBorder="1" applyAlignment="1">
      <alignment horizontal="right"/>
    </xf>
    <xf numFmtId="1" fontId="10" fillId="0" borderId="5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5" fontId="10" fillId="0" borderId="5" xfId="1" applyNumberFormat="1" applyFont="1" applyBorder="1"/>
    <xf numFmtId="5" fontId="10" fillId="0" borderId="6" xfId="1" applyNumberFormat="1" applyFont="1" applyBorder="1"/>
    <xf numFmtId="5" fontId="10" fillId="0" borderId="7" xfId="1" applyNumberFormat="1" applyFont="1" applyBorder="1"/>
    <xf numFmtId="0" fontId="10" fillId="0" borderId="0" xfId="1" applyFont="1" applyAlignment="1">
      <alignment horizontal="left"/>
    </xf>
    <xf numFmtId="168" fontId="10" fillId="0" borderId="7" xfId="1" applyNumberFormat="1" applyFont="1" applyBorder="1" applyAlignment="1">
      <alignment horizontal="right"/>
    </xf>
    <xf numFmtId="5" fontId="10" fillId="0" borderId="6" xfId="0" applyNumberFormat="1" applyFont="1" applyBorder="1"/>
    <xf numFmtId="5" fontId="10" fillId="0" borderId="6" xfId="1" applyNumberFormat="1" applyFont="1" applyBorder="1" applyAlignment="1">
      <alignment horizontal="right"/>
    </xf>
    <xf numFmtId="10" fontId="10" fillId="0" borderId="6" xfId="0" applyNumberFormat="1" applyFont="1" applyBorder="1"/>
    <xf numFmtId="177" fontId="10" fillId="0" borderId="6" xfId="0" applyNumberFormat="1" applyFont="1" applyBorder="1"/>
    <xf numFmtId="9" fontId="10" fillId="0" borderId="6" xfId="0" applyNumberFormat="1" applyFont="1" applyBorder="1"/>
    <xf numFmtId="10" fontId="10" fillId="0" borderId="6" xfId="0" applyNumberFormat="1" applyFont="1" applyBorder="1" applyAlignment="1">
      <alignment horizontal="right"/>
    </xf>
    <xf numFmtId="171" fontId="10" fillId="0" borderId="6" xfId="0" applyNumberFormat="1" applyFont="1" applyBorder="1" applyAlignment="1">
      <alignment horizontal="right"/>
    </xf>
    <xf numFmtId="5" fontId="10" fillId="0" borderId="7" xfId="0" applyNumberFormat="1" applyFont="1" applyBorder="1" applyAlignment="1">
      <alignment horizontal="right"/>
    </xf>
    <xf numFmtId="2" fontId="10" fillId="0" borderId="6" xfId="0" applyNumberFormat="1" applyFont="1" applyBorder="1"/>
    <xf numFmtId="172" fontId="10" fillId="0" borderId="6" xfId="0" applyNumberFormat="1" applyFont="1" applyBorder="1"/>
    <xf numFmtId="5" fontId="10" fillId="0" borderId="7" xfId="0" applyNumberFormat="1" applyFont="1" applyBorder="1"/>
    <xf numFmtId="0" fontId="14" fillId="0" borderId="0" xfId="0" applyFont="1" applyAlignment="1">
      <alignment horizontal="left"/>
    </xf>
    <xf numFmtId="9" fontId="2" fillId="0" borderId="0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Border="1"/>
    <xf numFmtId="37" fontId="10" fillId="0" borderId="0" xfId="0" applyNumberFormat="1" applyFont="1"/>
    <xf numFmtId="37" fontId="2" fillId="0" borderId="1" xfId="0" applyNumberFormat="1" applyFont="1" applyBorder="1"/>
    <xf numFmtId="37" fontId="2" fillId="0" borderId="9" xfId="0" applyNumberFormat="1" applyFont="1" applyBorder="1"/>
    <xf numFmtId="37" fontId="2" fillId="0" borderId="2" xfId="0" applyNumberFormat="1" applyFont="1" applyBorder="1"/>
    <xf numFmtId="37" fontId="2" fillId="0" borderId="10" xfId="0" applyNumberFormat="1" applyFont="1" applyBorder="1"/>
    <xf numFmtId="37" fontId="9" fillId="0" borderId="0" xfId="0" applyNumberFormat="1" applyFont="1" applyBorder="1"/>
    <xf numFmtId="37" fontId="2" fillId="0" borderId="11" xfId="0" applyNumberFormat="1" applyFont="1" applyBorder="1"/>
    <xf numFmtId="37" fontId="2" fillId="0" borderId="15" xfId="0" applyNumberFormat="1" applyFont="1" applyBorder="1"/>
    <xf numFmtId="37" fontId="2" fillId="0" borderId="12" xfId="0" applyNumberFormat="1" applyFont="1" applyBorder="1"/>
    <xf numFmtId="37" fontId="2" fillId="0" borderId="3" xfId="0" applyNumberFormat="1" applyFont="1" applyBorder="1"/>
    <xf numFmtId="37" fontId="2" fillId="0" borderId="13" xfId="0" applyNumberFormat="1" applyFont="1" applyBorder="1"/>
    <xf numFmtId="37" fontId="2" fillId="0" borderId="4" xfId="0" applyNumberFormat="1" applyFont="1" applyBorder="1"/>
    <xf numFmtId="37" fontId="2" fillId="0" borderId="14" xfId="0" applyNumberFormat="1" applyFont="1" applyBorder="1"/>
    <xf numFmtId="2" fontId="2" fillId="0" borderId="0" xfId="0" applyNumberFormat="1" applyFont="1" applyAlignment="1">
      <alignment horizontal="center"/>
    </xf>
    <xf numFmtId="5" fontId="10" fillId="0" borderId="8" xfId="0" applyNumberFormat="1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right"/>
    </xf>
    <xf numFmtId="5" fontId="10" fillId="0" borderId="0" xfId="0" applyNumberFormat="1" applyFont="1" applyBorder="1" applyAlignment="1">
      <alignment horizontal="right"/>
    </xf>
    <xf numFmtId="168" fontId="10" fillId="0" borderId="11" xfId="0" applyNumberFormat="1" applyFont="1" applyBorder="1" applyAlignment="1">
      <alignment horizontal="right"/>
    </xf>
    <xf numFmtId="168" fontId="10" fillId="0" borderId="15" xfId="0" applyNumberFormat="1" applyFont="1" applyBorder="1" applyAlignment="1">
      <alignment horizontal="right"/>
    </xf>
    <xf numFmtId="168" fontId="7" fillId="0" borderId="12" xfId="0" applyNumberFormat="1" applyFont="1" applyBorder="1"/>
    <xf numFmtId="168" fontId="10" fillId="0" borderId="3" xfId="0" applyNumberFormat="1" applyFont="1" applyBorder="1" applyAlignment="1">
      <alignment horizontal="right"/>
    </xf>
    <xf numFmtId="168" fontId="10" fillId="0" borderId="0" xfId="0" applyNumberFormat="1" applyFont="1" applyBorder="1" applyAlignment="1">
      <alignment horizontal="right"/>
    </xf>
    <xf numFmtId="168" fontId="7" fillId="0" borderId="13" xfId="0" applyNumberFormat="1" applyFont="1" applyBorder="1"/>
    <xf numFmtId="168" fontId="2" fillId="0" borderId="3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7" fillId="0" borderId="14" xfId="0" applyNumberFormat="1" applyFont="1" applyBorder="1"/>
    <xf numFmtId="168" fontId="10" fillId="0" borderId="11" xfId="0" applyNumberFormat="1" applyFont="1" applyBorder="1" applyAlignment="1"/>
    <xf numFmtId="168" fontId="10" fillId="0" borderId="15" xfId="0" applyNumberFormat="1" applyFont="1" applyBorder="1" applyAlignment="1"/>
    <xf numFmtId="168" fontId="7" fillId="0" borderId="12" xfId="0" applyNumberFormat="1" applyFont="1" applyBorder="1" applyAlignment="1"/>
    <xf numFmtId="168" fontId="10" fillId="0" borderId="3" xfId="0" applyNumberFormat="1" applyFont="1" applyBorder="1" applyAlignment="1"/>
    <xf numFmtId="168" fontId="10" fillId="0" borderId="0" xfId="0" applyNumberFormat="1" applyFont="1" applyBorder="1" applyAlignment="1"/>
    <xf numFmtId="168" fontId="7" fillId="0" borderId="13" xfId="0" applyNumberFormat="1" applyFont="1" applyBorder="1" applyAlignment="1"/>
    <xf numFmtId="168" fontId="2" fillId="0" borderId="3" xfId="0" applyNumberFormat="1" applyFont="1" applyBorder="1" applyAlignment="1"/>
    <xf numFmtId="168" fontId="12" fillId="0" borderId="0" xfId="0" applyNumberFormat="1" applyFont="1" applyBorder="1" applyAlignment="1"/>
    <xf numFmtId="168" fontId="12" fillId="0" borderId="3" xfId="0" applyNumberFormat="1" applyFont="1" applyBorder="1" applyAlignment="1"/>
    <xf numFmtId="168" fontId="2" fillId="0" borderId="0" xfId="0" applyNumberFormat="1" applyFont="1" applyBorder="1" applyAlignment="1"/>
    <xf numFmtId="168" fontId="2" fillId="0" borderId="4" xfId="0" applyNumberFormat="1" applyFont="1" applyBorder="1" applyAlignment="1"/>
    <xf numFmtId="168" fontId="12" fillId="0" borderId="1" xfId="0" applyNumberFormat="1" applyFont="1" applyBorder="1" applyAlignment="1"/>
    <xf numFmtId="168" fontId="7" fillId="0" borderId="14" xfId="0" applyNumberFormat="1" applyFont="1" applyBorder="1" applyAlignment="1"/>
    <xf numFmtId="168" fontId="10" fillId="0" borderId="4" xfId="0" applyNumberFormat="1" applyFont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168" fontId="10" fillId="0" borderId="0" xfId="0" applyNumberFormat="1" applyFont="1" applyBorder="1" applyAlignment="1">
      <alignment horizontal="right" vertical="center"/>
    </xf>
    <xf numFmtId="168" fontId="7" fillId="0" borderId="0" xfId="0" applyNumberFormat="1" applyFont="1" applyBorder="1" applyAlignment="1">
      <alignment horizontal="right" vertical="center"/>
    </xf>
    <xf numFmtId="5" fontId="12" fillId="0" borderId="4" xfId="0" applyNumberFormat="1" applyFont="1" applyBorder="1" applyAlignment="1">
      <alignment horizontal="right"/>
    </xf>
    <xf numFmtId="169" fontId="12" fillId="0" borderId="0" xfId="0" applyNumberFormat="1" applyFont="1" applyBorder="1" applyAlignment="1">
      <alignment horizontal="left"/>
    </xf>
    <xf numFmtId="9" fontId="12" fillId="0" borderId="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right"/>
    </xf>
    <xf numFmtId="1" fontId="2" fillId="0" borderId="15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4" xfId="0" applyNumberFormat="1" applyFont="1" applyBorder="1" applyAlignment="1">
      <alignment horizontal="right"/>
    </xf>
    <xf numFmtId="0" fontId="2" fillId="0" borderId="0" xfId="0" applyNumberFormat="1" applyFont="1" applyBorder="1"/>
    <xf numFmtId="168" fontId="2" fillId="0" borderId="0" xfId="0" applyNumberFormat="1" applyFont="1" applyBorder="1"/>
    <xf numFmtId="168" fontId="0" fillId="0" borderId="0" xfId="0" applyNumberFormat="1" applyBorder="1"/>
    <xf numFmtId="168" fontId="2" fillId="0" borderId="5" xfId="0" applyNumberFormat="1" applyFont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7" xfId="0" applyNumberFormat="1" applyFont="1" applyBorder="1" applyAlignment="1">
      <alignment horizontal="right"/>
    </xf>
    <xf numFmtId="168" fontId="2" fillId="0" borderId="8" xfId="0" applyNumberFormat="1" applyFont="1" applyBorder="1" applyAlignment="1">
      <alignment horizontal="right"/>
    </xf>
    <xf numFmtId="168" fontId="2" fillId="0" borderId="5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0" fillId="0" borderId="5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2" fillId="0" borderId="6" xfId="0" applyNumberFormat="1" applyFont="1" applyBorder="1"/>
    <xf numFmtId="2" fontId="12" fillId="0" borderId="0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center"/>
    </xf>
    <xf numFmtId="38" fontId="12" fillId="0" borderId="0" xfId="0" applyNumberFormat="1" applyFont="1" applyBorder="1" applyAlignment="1">
      <alignment horizontal="center"/>
    </xf>
    <xf numFmtId="168" fontId="10" fillId="0" borderId="0" xfId="1" applyNumberFormat="1" applyFont="1" applyAlignment="1">
      <alignment horizontal="center"/>
    </xf>
    <xf numFmtId="0" fontId="6" fillId="0" borderId="0" xfId="3" applyFont="1" applyAlignment="1">
      <alignment horizontal="left"/>
    </xf>
    <xf numFmtId="0" fontId="3" fillId="0" borderId="0" xfId="3" applyFont="1"/>
    <xf numFmtId="9" fontId="9" fillId="0" borderId="0" xfId="3" applyNumberFormat="1" applyFont="1" applyBorder="1" applyAlignment="1">
      <alignment horizontal="center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2" fillId="0" borderId="0" xfId="3" applyFont="1"/>
    <xf numFmtId="176" fontId="9" fillId="0" borderId="0" xfId="3" applyNumberFormat="1" applyFont="1" applyAlignment="1">
      <alignment horizontal="center"/>
    </xf>
    <xf numFmtId="0" fontId="14" fillId="0" borderId="0" xfId="3" applyFont="1" applyAlignment="1">
      <alignment horizontal="left"/>
    </xf>
    <xf numFmtId="9" fontId="2" fillId="0" borderId="0" xfId="3" applyNumberFormat="1" applyFont="1" applyBorder="1" applyAlignment="1">
      <alignment horizontal="right"/>
    </xf>
    <xf numFmtId="0" fontId="2" fillId="0" borderId="0" xfId="3" applyFont="1" applyAlignment="1">
      <alignment horizontal="right"/>
    </xf>
    <xf numFmtId="1" fontId="2" fillId="0" borderId="0" xfId="3" applyNumberFormat="1" applyFont="1"/>
    <xf numFmtId="0" fontId="2" fillId="0" borderId="0" xfId="3"/>
    <xf numFmtId="0" fontId="9" fillId="0" borderId="0" xfId="3" applyFont="1"/>
    <xf numFmtId="0" fontId="1" fillId="0" borderId="0" xfId="3" applyFont="1"/>
    <xf numFmtId="9" fontId="2" fillId="0" borderId="0" xfId="3" applyNumberFormat="1" applyFont="1" applyAlignment="1">
      <alignment horizontal="center"/>
    </xf>
    <xf numFmtId="5" fontId="2" fillId="0" borderId="5" xfId="3" applyNumberFormat="1" applyFont="1" applyBorder="1"/>
    <xf numFmtId="5" fontId="2" fillId="0" borderId="6" xfId="3" applyNumberFormat="1" applyFont="1" applyBorder="1"/>
    <xf numFmtId="9" fontId="9" fillId="0" borderId="0" xfId="3" applyNumberFormat="1" applyFont="1" applyAlignment="1">
      <alignment horizontal="center"/>
    </xf>
    <xf numFmtId="5" fontId="2" fillId="0" borderId="7" xfId="3" applyNumberFormat="1" applyFont="1" applyBorder="1"/>
    <xf numFmtId="5" fontId="2" fillId="0" borderId="0" xfId="3" applyNumberFormat="1" applyFont="1" applyAlignment="1">
      <alignment horizontal="right"/>
    </xf>
    <xf numFmtId="5" fontId="9" fillId="0" borderId="0" xfId="3" applyNumberFormat="1" applyFont="1"/>
    <xf numFmtId="165" fontId="2" fillId="0" borderId="0" xfId="3" applyNumberFormat="1" applyFont="1"/>
    <xf numFmtId="0" fontId="2" fillId="0" borderId="0" xfId="3" applyFont="1" applyAlignment="1">
      <alignment horizontal="left"/>
    </xf>
    <xf numFmtId="5" fontId="2" fillId="0" borderId="0" xfId="3" applyNumberFormat="1" applyFont="1"/>
    <xf numFmtId="169" fontId="2" fillId="0" borderId="0" xfId="3" applyNumberFormat="1" applyFont="1" applyAlignment="1">
      <alignment horizontal="left"/>
    </xf>
    <xf numFmtId="5" fontId="9" fillId="0" borderId="0" xfId="3" applyNumberFormat="1" applyFont="1" applyAlignment="1">
      <alignment horizontal="right"/>
    </xf>
    <xf numFmtId="37" fontId="2" fillId="0" borderId="0" xfId="0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10" fillId="0" borderId="11" xfId="1" applyFont="1" applyBorder="1"/>
    <xf numFmtId="0" fontId="10" fillId="0" borderId="3" xfId="1" applyFont="1" applyBorder="1"/>
    <xf numFmtId="0" fontId="10" fillId="0" borderId="4" xfId="1" applyFont="1" applyBorder="1"/>
    <xf numFmtId="37" fontId="10" fillId="0" borderId="0" xfId="1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68" fontId="10" fillId="0" borderId="0" xfId="1" applyNumberFormat="1" applyFont="1" applyBorder="1" applyAlignment="1">
      <alignment horizontal="right"/>
    </xf>
    <xf numFmtId="9" fontId="10" fillId="0" borderId="5" xfId="1" applyNumberFormat="1" applyFont="1" applyBorder="1" applyAlignment="1">
      <alignment horizontal="right"/>
    </xf>
    <xf numFmtId="179" fontId="10" fillId="0" borderId="0" xfId="0" applyNumberFormat="1" applyFont="1" applyAlignment="1"/>
    <xf numFmtId="169" fontId="2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9" fontId="13" fillId="3" borderId="8" xfId="0" applyNumberFormat="1" applyFont="1" applyFill="1" applyBorder="1" applyAlignment="1">
      <alignment horizontal="left"/>
    </xf>
    <xf numFmtId="5" fontId="12" fillId="3" borderId="11" xfId="0" applyNumberFormat="1" applyFont="1" applyFill="1" applyBorder="1" applyAlignment="1">
      <alignment horizontal="right"/>
    </xf>
    <xf numFmtId="5" fontId="12" fillId="3" borderId="15" xfId="0" applyNumberFormat="1" applyFont="1" applyFill="1" applyBorder="1" applyAlignment="1">
      <alignment horizontal="right"/>
    </xf>
    <xf numFmtId="5" fontId="12" fillId="3" borderId="12" xfId="0" applyNumberFormat="1" applyFont="1" applyFill="1" applyBorder="1" applyAlignment="1">
      <alignment horizontal="right"/>
    </xf>
    <xf numFmtId="5" fontId="12" fillId="3" borderId="4" xfId="0" applyNumberFormat="1" applyFont="1" applyFill="1" applyBorder="1" applyAlignment="1">
      <alignment horizontal="right"/>
    </xf>
    <xf numFmtId="5" fontId="12" fillId="3" borderId="1" xfId="0" applyNumberFormat="1" applyFont="1" applyFill="1" applyBorder="1" applyAlignment="1">
      <alignment horizontal="right"/>
    </xf>
    <xf numFmtId="5" fontId="12" fillId="3" borderId="14" xfId="0" applyNumberFormat="1" applyFont="1" applyFill="1" applyBorder="1" applyAlignment="1">
      <alignment horizontal="right"/>
    </xf>
    <xf numFmtId="6" fontId="12" fillId="3" borderId="4" xfId="0" applyNumberFormat="1" applyFont="1" applyFill="1" applyBorder="1" applyAlignment="1">
      <alignment horizontal="right"/>
    </xf>
    <xf numFmtId="6" fontId="12" fillId="3" borderId="1" xfId="0" applyNumberFormat="1" applyFont="1" applyFill="1" applyBorder="1" applyAlignment="1">
      <alignment horizontal="right"/>
    </xf>
    <xf numFmtId="6" fontId="12" fillId="3" borderId="14" xfId="0" applyNumberFormat="1" applyFont="1" applyFill="1" applyBorder="1" applyAlignment="1">
      <alignment horizontal="right"/>
    </xf>
    <xf numFmtId="5" fontId="2" fillId="3" borderId="9" xfId="0" applyNumberFormat="1" applyFont="1" applyFill="1" applyBorder="1" applyAlignment="1">
      <alignment horizontal="right"/>
    </xf>
    <xf numFmtId="5" fontId="2" fillId="3" borderId="2" xfId="0" applyNumberFormat="1" applyFont="1" applyFill="1" applyBorder="1" applyAlignment="1">
      <alignment horizontal="right"/>
    </xf>
    <xf numFmtId="5" fontId="2" fillId="3" borderId="10" xfId="0" applyNumberFormat="1" applyFont="1" applyFill="1" applyBorder="1" applyAlignment="1">
      <alignment horizontal="right"/>
    </xf>
    <xf numFmtId="5" fontId="10" fillId="3" borderId="4" xfId="0" applyNumberFormat="1" applyFont="1" applyFill="1" applyBorder="1" applyAlignment="1">
      <alignment horizontal="right"/>
    </xf>
    <xf numFmtId="5" fontId="10" fillId="3" borderId="1" xfId="0" applyNumberFormat="1" applyFont="1" applyFill="1" applyBorder="1" applyAlignment="1">
      <alignment horizontal="right"/>
    </xf>
    <xf numFmtId="5" fontId="10" fillId="3" borderId="14" xfId="0" applyNumberFormat="1" applyFont="1" applyFill="1" applyBorder="1" applyAlignment="1">
      <alignment horizontal="right"/>
    </xf>
    <xf numFmtId="5" fontId="10" fillId="3" borderId="9" xfId="0" applyNumberFormat="1" applyFont="1" applyFill="1" applyBorder="1" applyAlignment="1">
      <alignment horizontal="right"/>
    </xf>
    <xf numFmtId="5" fontId="10" fillId="3" borderId="2" xfId="0" applyNumberFormat="1" applyFont="1" applyFill="1" applyBorder="1" applyAlignment="1">
      <alignment horizontal="right"/>
    </xf>
    <xf numFmtId="5" fontId="10" fillId="3" borderId="10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left" indent="1"/>
    </xf>
    <xf numFmtId="10" fontId="10" fillId="3" borderId="8" xfId="0" applyNumberFormat="1" applyFont="1" applyFill="1" applyBorder="1" applyAlignment="1">
      <alignment horizontal="right"/>
    </xf>
    <xf numFmtId="168" fontId="10" fillId="3" borderId="8" xfId="0" applyNumberFormat="1" applyFont="1" applyFill="1" applyBorder="1" applyAlignment="1"/>
    <xf numFmtId="169" fontId="2" fillId="0" borderId="0" xfId="0" applyNumberFormat="1" applyFont="1" applyBorder="1" applyAlignment="1">
      <alignment horizontal="left" indent="1"/>
    </xf>
    <xf numFmtId="179" fontId="2" fillId="0" borderId="0" xfId="0" applyNumberFormat="1" applyFont="1" applyAlignment="1"/>
    <xf numFmtId="0" fontId="9" fillId="4" borderId="0" xfId="0" applyFont="1" applyFill="1"/>
    <xf numFmtId="0" fontId="2" fillId="0" borderId="0" xfId="0" applyFont="1" applyBorder="1" applyAlignment="1">
      <alignment horizontal="left" indent="1"/>
    </xf>
    <xf numFmtId="9" fontId="0" fillId="0" borderId="0" xfId="0" applyNumberFormat="1"/>
    <xf numFmtId="2" fontId="0" fillId="0" borderId="0" xfId="0" applyNumberFormat="1"/>
    <xf numFmtId="174" fontId="0" fillId="0" borderId="0" xfId="0" applyNumberFormat="1"/>
    <xf numFmtId="170" fontId="0" fillId="0" borderId="0" xfId="0" applyNumberFormat="1"/>
    <xf numFmtId="1" fontId="0" fillId="0" borderId="0" xfId="0" applyNumberFormat="1"/>
    <xf numFmtId="7" fontId="0" fillId="0" borderId="0" xfId="0" applyNumberFormat="1"/>
    <xf numFmtId="6" fontId="0" fillId="0" borderId="0" xfId="0" applyNumberFormat="1"/>
    <xf numFmtId="173" fontId="0" fillId="0" borderId="0" xfId="0" applyNumberFormat="1"/>
    <xf numFmtId="0" fontId="10" fillId="0" borderId="8" xfId="4" applyNumberFormat="1" applyFont="1" applyBorder="1" applyAlignment="1">
      <alignment horizontal="center"/>
    </xf>
    <xf numFmtId="44" fontId="10" fillId="0" borderId="11" xfId="5" applyFont="1" applyBorder="1"/>
    <xf numFmtId="1" fontId="10" fillId="3" borderId="5" xfId="0" applyNumberFormat="1" applyFont="1" applyFill="1" applyBorder="1" applyAlignment="1">
      <alignment horizontal="center"/>
    </xf>
    <xf numFmtId="1" fontId="10" fillId="3" borderId="6" xfId="0" applyNumberFormat="1" applyFont="1" applyFill="1" applyBorder="1" applyAlignment="1">
      <alignment horizontal="center"/>
    </xf>
    <xf numFmtId="174" fontId="2" fillId="0" borderId="0" xfId="0" applyNumberFormat="1" applyFont="1" applyAlignment="1">
      <alignment horizontal="center"/>
    </xf>
    <xf numFmtId="5" fontId="10" fillId="3" borderId="5" xfId="0" applyNumberFormat="1" applyFont="1" applyFill="1" applyBorder="1" applyAlignment="1">
      <alignment horizontal="center"/>
    </xf>
    <xf numFmtId="5" fontId="10" fillId="3" borderId="6" xfId="0" applyNumberFormat="1" applyFont="1" applyFill="1" applyBorder="1" applyAlignment="1">
      <alignment horizontal="center"/>
    </xf>
    <xf numFmtId="9" fontId="2" fillId="0" borderId="0" xfId="0" applyNumberFormat="1" applyFont="1"/>
    <xf numFmtId="174" fontId="2" fillId="0" borderId="9" xfId="0" applyNumberFormat="1" applyFont="1" applyBorder="1" applyAlignment="1">
      <alignment horizontal="center"/>
    </xf>
    <xf numFmtId="1" fontId="10" fillId="4" borderId="2" xfId="0" applyNumberFormat="1" applyFont="1" applyFill="1" applyBorder="1" applyAlignment="1">
      <alignment horizontal="center"/>
    </xf>
    <xf numFmtId="5" fontId="10" fillId="0" borderId="10" xfId="0" applyNumberFormat="1" applyFont="1" applyBorder="1" applyAlignment="1">
      <alignment horizontal="center"/>
    </xf>
    <xf numFmtId="174" fontId="2" fillId="0" borderId="11" xfId="0" applyNumberFormat="1" applyFont="1" applyBorder="1" applyAlignment="1">
      <alignment horizontal="center"/>
    </xf>
    <xf numFmtId="1" fontId="10" fillId="4" borderId="15" xfId="0" applyNumberFormat="1" applyFont="1" applyFill="1" applyBorder="1" applyAlignment="1">
      <alignment horizontal="center"/>
    </xf>
    <xf numFmtId="5" fontId="10" fillId="0" borderId="12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5" fontId="17" fillId="0" borderId="17" xfId="0" applyNumberFormat="1" applyFont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10" fillId="3" borderId="7" xfId="4" applyNumberFormat="1" applyFont="1" applyFill="1" applyBorder="1" applyAlignment="1">
      <alignment horizontal="center"/>
    </xf>
    <xf numFmtId="1" fontId="10" fillId="4" borderId="8" xfId="0" applyNumberFormat="1" applyFont="1" applyFill="1" applyBorder="1"/>
    <xf numFmtId="5" fontId="2" fillId="4" borderId="0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5" fontId="2" fillId="3" borderId="11" xfId="0" applyNumberFormat="1" applyFont="1" applyFill="1" applyBorder="1" applyAlignment="1">
      <alignment horizontal="right"/>
    </xf>
    <xf numFmtId="5" fontId="2" fillId="3" borderId="15" xfId="0" applyNumberFormat="1" applyFont="1" applyFill="1" applyBorder="1" applyAlignment="1">
      <alignment horizontal="right"/>
    </xf>
    <xf numFmtId="5" fontId="17" fillId="0" borderId="0" xfId="0" applyNumberFormat="1" applyFont="1" applyAlignment="1">
      <alignment horizontal="right"/>
    </xf>
    <xf numFmtId="5" fontId="17" fillId="0" borderId="0" xfId="0" applyNumberFormat="1" applyFont="1" applyBorder="1" applyAlignment="1">
      <alignment horizontal="right"/>
    </xf>
    <xf numFmtId="1" fontId="2" fillId="3" borderId="6" xfId="0" applyNumberFormat="1" applyFont="1" applyFill="1" applyBorder="1" applyAlignment="1">
      <alignment horizontal="center"/>
    </xf>
    <xf numFmtId="5" fontId="2" fillId="3" borderId="6" xfId="0" applyNumberFormat="1" applyFont="1" applyFill="1" applyBorder="1" applyAlignment="1">
      <alignment horizontal="center"/>
    </xf>
    <xf numFmtId="5" fontId="10" fillId="5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5" fontId="10" fillId="3" borderId="8" xfId="0" applyNumberFormat="1" applyFont="1" applyFill="1" applyBorder="1" applyAlignment="1">
      <alignment horizontal="right"/>
    </xf>
    <xf numFmtId="5" fontId="10" fillId="4" borderId="15" xfId="0" applyNumberFormat="1" applyFont="1" applyFill="1" applyBorder="1" applyAlignment="1">
      <alignment horizontal="right"/>
    </xf>
    <xf numFmtId="5" fontId="10" fillId="4" borderId="12" xfId="0" applyNumberFormat="1" applyFont="1" applyFill="1" applyBorder="1" applyAlignment="1">
      <alignment horizontal="right"/>
    </xf>
    <xf numFmtId="5" fontId="10" fillId="4" borderId="0" xfId="0" applyNumberFormat="1" applyFont="1" applyFill="1" applyBorder="1" applyAlignment="1">
      <alignment horizontal="right"/>
    </xf>
    <xf numFmtId="5" fontId="10" fillId="4" borderId="13" xfId="0" applyNumberFormat="1" applyFont="1" applyFill="1" applyBorder="1" applyAlignment="1">
      <alignment horizontal="right"/>
    </xf>
    <xf numFmtId="5" fontId="10" fillId="4" borderId="1" xfId="0" applyNumberFormat="1" applyFont="1" applyFill="1" applyBorder="1" applyAlignment="1">
      <alignment horizontal="right"/>
    </xf>
    <xf numFmtId="5" fontId="10" fillId="4" borderId="14" xfId="0" applyNumberFormat="1" applyFont="1" applyFill="1" applyBorder="1" applyAlignment="1">
      <alignment horizontal="right"/>
    </xf>
    <xf numFmtId="180" fontId="10" fillId="4" borderId="8" xfId="5" applyNumberFormat="1" applyFont="1" applyFill="1" applyBorder="1" applyAlignment="1">
      <alignment horizontal="center"/>
    </xf>
    <xf numFmtId="44" fontId="17" fillId="0" borderId="17" xfId="5" applyFont="1" applyBorder="1" applyAlignment="1">
      <alignment horizontal="center"/>
    </xf>
    <xf numFmtId="5" fontId="10" fillId="4" borderId="8" xfId="0" applyNumberFormat="1" applyFont="1" applyFill="1" applyBorder="1" applyAlignment="1">
      <alignment horizontal="right"/>
    </xf>
    <xf numFmtId="0" fontId="10" fillId="4" borderId="8" xfId="4" applyNumberFormat="1" applyFont="1" applyFill="1" applyBorder="1" applyAlignment="1">
      <alignment horizontal="center"/>
    </xf>
    <xf numFmtId="9" fontId="18" fillId="4" borderId="0" xfId="0" applyNumberFormat="1" applyFont="1" applyFill="1" applyBorder="1" applyAlignment="1"/>
    <xf numFmtId="0" fontId="2" fillId="3" borderId="8" xfId="0" applyFont="1" applyFill="1" applyBorder="1" applyAlignment="1">
      <alignment horizontal="right"/>
    </xf>
    <xf numFmtId="179" fontId="2" fillId="4" borderId="5" xfId="0" applyNumberFormat="1" applyFont="1" applyFill="1" applyBorder="1"/>
    <xf numFmtId="5" fontId="10" fillId="4" borderId="9" xfId="0" applyNumberFormat="1" applyFont="1" applyFill="1" applyBorder="1" applyAlignment="1">
      <alignment horizontal="right"/>
    </xf>
    <xf numFmtId="0" fontId="19" fillId="0" borderId="0" xfId="0" applyFont="1"/>
    <xf numFmtId="9" fontId="2" fillId="3" borderId="7" xfId="2" applyFont="1" applyFill="1" applyBorder="1" applyAlignment="1"/>
    <xf numFmtId="10" fontId="18" fillId="0" borderId="8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2" fontId="20" fillId="0" borderId="8" xfId="0" applyNumberFormat="1" applyFont="1" applyBorder="1" applyAlignment="1">
      <alignment horizontal="center" wrapText="1"/>
    </xf>
    <xf numFmtId="2" fontId="20" fillId="0" borderId="15" xfId="0" applyNumberFormat="1" applyFont="1" applyBorder="1" applyAlignment="1">
      <alignment horizontal="center" wrapText="1"/>
    </xf>
    <xf numFmtId="2" fontId="20" fillId="0" borderId="0" xfId="0" applyNumberFormat="1" applyFont="1" applyBorder="1" applyAlignment="1">
      <alignment horizontal="center" wrapText="1"/>
    </xf>
    <xf numFmtId="5" fontId="10" fillId="3" borderId="3" xfId="0" applyNumberFormat="1" applyFont="1" applyFill="1" applyBorder="1" applyAlignment="1">
      <alignment horizontal="right"/>
    </xf>
    <xf numFmtId="5" fontId="10" fillId="3" borderId="0" xfId="0" applyNumberFormat="1" applyFont="1" applyFill="1" applyBorder="1" applyAlignment="1">
      <alignment horizontal="right"/>
    </xf>
    <xf numFmtId="5" fontId="10" fillId="3" borderId="13" xfId="0" applyNumberFormat="1" applyFont="1" applyFill="1" applyBorder="1" applyAlignment="1">
      <alignment horizontal="right"/>
    </xf>
    <xf numFmtId="5" fontId="2" fillId="3" borderId="12" xfId="0" applyNumberFormat="1" applyFont="1" applyFill="1" applyBorder="1" applyAlignment="1">
      <alignment horizontal="right"/>
    </xf>
  </cellXfs>
  <cellStyles count="6">
    <cellStyle name="Comma" xfId="4" builtinId="3"/>
    <cellStyle name="Currency" xfId="5" builtinId="4"/>
    <cellStyle name="Normal" xfId="0" builtinId="0"/>
    <cellStyle name="Normal 2" xfId="3" xr:uid="{A7E3ECB5-B3D1-FC4A-A804-2F11D58BC504}"/>
    <cellStyle name="Normal_eBrookview-Pro Forma-97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A/DRA%20Project%20Files/Poway/Poway%20Brookview/Brookview%20DDA/Fin%20Plan/Brookview%20model-I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A/DRA%20Project%20Files-Active/NHDC/Olen%20Jones/Fin%20Anal/2002%20Models/June%20Models/2002%20Models/Feb%20Models/OJ%20Model%202/02%20TCA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alake-brown\Documents\DRA%20(NLB%20Computer)\DRA%20Project%20Files\Chapel%20Hill%20Hsg%202016+\Chapel%20Hill%20Homestead%20Road\Homestead%20Rd%20Dev%20RFP\Homestead%20Rd%20Dev%20RFQ%20FIn%20Template%200118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 Program"/>
      <sheetName val="9% Constr"/>
      <sheetName val="9% Basis"/>
      <sheetName val="9% NOI"/>
      <sheetName val="9% Fin Ass"/>
      <sheetName val="9% Tie Br"/>
      <sheetName val="Oper Budg"/>
      <sheetName val="Reserves"/>
      <sheetName val="Cash Flow"/>
      <sheetName val="S&amp;U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&amp;U"/>
      <sheetName val="IRR Calc"/>
      <sheetName val="Fin Ass"/>
      <sheetName val="Dev Prog"/>
      <sheetName val="NOI"/>
      <sheetName val="Income FMV"/>
      <sheetName val="LI Fees"/>
      <sheetName val="Dev Costs"/>
      <sheetName val="Constr Contr"/>
      <sheetName val="Elig Basis"/>
      <sheetName val="Thresh Basis"/>
      <sheetName val="TCAC Pts"/>
      <sheetName val="Oper Budget"/>
      <sheetName val="Cash Flow TCAC"/>
      <sheetName val="Cash Flow 30 Yr"/>
      <sheetName val="Repl Reserve"/>
      <sheetName val="Rent Reserve TCAC"/>
      <sheetName val="Rent Reserve"/>
      <sheetName val="Cap Acct"/>
      <sheetName val="Proj of Value"/>
      <sheetName val="Amor Sched."/>
      <sheetName val="Depreciation"/>
      <sheetName val="Income Statement"/>
      <sheetName val="Lease Up"/>
      <sheetName val="Cons Int"/>
      <sheetName val="HOME Units"/>
    </sheetNames>
    <sheetDataSet>
      <sheetData sheetId="0" refreshError="1"/>
      <sheetData sheetId="1" refreshError="1"/>
      <sheetData sheetId="2" refreshError="1"/>
      <sheetData sheetId="3">
        <row r="28">
          <cell r="C28">
            <v>96</v>
          </cell>
        </row>
      </sheetData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 Costs"/>
      <sheetName val="Dev Prog 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3F05-3C5D-944C-B6CC-46612DB76090}">
  <sheetPr>
    <pageSetUpPr fitToPage="1"/>
  </sheetPr>
  <dimension ref="A1:E43"/>
  <sheetViews>
    <sheetView topLeftCell="A34" workbookViewId="0">
      <selection activeCell="C4" sqref="C4"/>
    </sheetView>
  </sheetViews>
  <sheetFormatPr defaultColWidth="10.6640625" defaultRowHeight="15"/>
  <cols>
    <col min="1" max="1" width="22.88671875" style="267" customWidth="1"/>
    <col min="2" max="2" width="13.33203125" style="267" customWidth="1"/>
    <col min="3" max="5" width="12.33203125" style="267" customWidth="1"/>
    <col min="6" max="16384" width="10.6640625" style="267"/>
  </cols>
  <sheetData>
    <row r="1" spans="1:5" s="257" customFormat="1" ht="18">
      <c r="A1" s="256"/>
      <c r="C1" s="258" t="s">
        <v>180</v>
      </c>
    </row>
    <row r="2" spans="1:5" s="257" customFormat="1" ht="18">
      <c r="A2" s="259"/>
      <c r="C2" s="260" t="s">
        <v>181</v>
      </c>
    </row>
    <row r="3" spans="1:5" s="257" customFormat="1" ht="18">
      <c r="A3" s="259"/>
      <c r="C3" s="260" t="s">
        <v>41</v>
      </c>
    </row>
    <row r="4" spans="1:5" s="257" customFormat="1" ht="18">
      <c r="A4" s="259"/>
      <c r="B4" s="260"/>
    </row>
    <row r="5" spans="1:5" s="257" customFormat="1" ht="18">
      <c r="A5" s="259"/>
      <c r="B5" s="261"/>
      <c r="C5" s="262"/>
    </row>
    <row r="6" spans="1:5" s="257" customFormat="1" ht="18">
      <c r="A6" s="263" t="s">
        <v>141</v>
      </c>
      <c r="B6" s="261"/>
      <c r="C6" s="262"/>
    </row>
    <row r="7" spans="1:5" s="257" customFormat="1" ht="18">
      <c r="A7" s="263"/>
      <c r="B7" s="261"/>
      <c r="C7" s="262"/>
    </row>
    <row r="8" spans="1:5" s="257" customFormat="1" ht="18">
      <c r="A8" s="259" t="s">
        <v>182</v>
      </c>
      <c r="B8" s="261"/>
      <c r="C8" s="264" t="s">
        <v>202</v>
      </c>
      <c r="D8" s="265" t="s">
        <v>203</v>
      </c>
      <c r="E8" s="265" t="s">
        <v>39</v>
      </c>
    </row>
    <row r="9" spans="1:5" s="257" customFormat="1" ht="18">
      <c r="A9" s="259"/>
      <c r="B9" s="261"/>
      <c r="C9" s="264"/>
      <c r="D9" s="265"/>
      <c r="E9" s="265"/>
    </row>
    <row r="10" spans="1:5" s="257" customFormat="1" ht="18">
      <c r="A10" s="259" t="s">
        <v>183</v>
      </c>
      <c r="B10" s="261"/>
      <c r="C10" s="258"/>
    </row>
    <row r="11" spans="1:5" s="257" customFormat="1" ht="18">
      <c r="A11" s="259"/>
      <c r="B11" s="261"/>
      <c r="C11" s="258"/>
    </row>
    <row r="12" spans="1:5">
      <c r="A12" s="261" t="s">
        <v>118</v>
      </c>
      <c r="B12" s="261"/>
      <c r="C12" s="266" t="e">
        <f>'[3]Dev Prog '!C21</f>
        <v>#REF!</v>
      </c>
      <c r="D12" s="266" t="e">
        <f>'[3]Dev Prog '!D21</f>
        <v>#REF!</v>
      </c>
      <c r="E12" s="266" t="e">
        <f>'[3]Dev Prog '!E21</f>
        <v>#REF!</v>
      </c>
    </row>
    <row r="13" spans="1:5" ht="15.75">
      <c r="A13" s="268"/>
      <c r="B13" s="261"/>
      <c r="C13" s="261"/>
      <c r="D13" s="269"/>
    </row>
    <row r="14" spans="1:5" ht="20.100000000000001" customHeight="1">
      <c r="A14" s="268" t="s">
        <v>213</v>
      </c>
      <c r="B14" s="261"/>
      <c r="C14" s="261"/>
      <c r="D14" s="269"/>
    </row>
    <row r="15" spans="1:5" ht="15.95" customHeight="1">
      <c r="A15" s="261" t="s">
        <v>214</v>
      </c>
      <c r="B15" s="261"/>
      <c r="C15" s="261"/>
      <c r="D15" s="269"/>
    </row>
    <row r="16" spans="1:5" ht="15.95" customHeight="1">
      <c r="A16" s="261" t="s">
        <v>215</v>
      </c>
      <c r="B16" s="270"/>
      <c r="C16" s="271"/>
      <c r="D16" s="271"/>
      <c r="E16" s="271"/>
    </row>
    <row r="17" spans="1:5">
      <c r="A17" s="261" t="s">
        <v>222</v>
      </c>
      <c r="B17" s="261"/>
      <c r="C17" s="272"/>
      <c r="D17" s="272"/>
      <c r="E17" s="272"/>
    </row>
    <row r="18" spans="1:5">
      <c r="A18" s="261" t="s">
        <v>216</v>
      </c>
      <c r="B18" s="261"/>
      <c r="C18" s="272"/>
      <c r="D18" s="272"/>
      <c r="E18" s="272"/>
    </row>
    <row r="19" spans="1:5">
      <c r="A19" s="261" t="s">
        <v>170</v>
      </c>
      <c r="C19" s="272"/>
      <c r="D19" s="272"/>
      <c r="E19" s="272"/>
    </row>
    <row r="20" spans="1:5">
      <c r="A20" s="261" t="s">
        <v>170</v>
      </c>
      <c r="C20" s="272"/>
      <c r="D20" s="272"/>
      <c r="E20" s="272"/>
    </row>
    <row r="21" spans="1:5">
      <c r="A21" s="261" t="s">
        <v>170</v>
      </c>
      <c r="C21" s="272"/>
      <c r="D21" s="272"/>
      <c r="E21" s="272"/>
    </row>
    <row r="22" spans="1:5" ht="15.75">
      <c r="A22" s="261" t="s">
        <v>217</v>
      </c>
      <c r="B22" s="273"/>
      <c r="C22" s="272"/>
      <c r="D22" s="272"/>
      <c r="E22" s="272"/>
    </row>
    <row r="23" spans="1:5">
      <c r="A23" s="261" t="s">
        <v>218</v>
      </c>
      <c r="B23" s="261"/>
      <c r="C23" s="274"/>
      <c r="D23" s="274"/>
      <c r="E23" s="274"/>
    </row>
    <row r="24" spans="1:5" ht="9" customHeight="1">
      <c r="A24" s="261"/>
      <c r="B24" s="261"/>
      <c r="C24" s="275"/>
      <c r="D24" s="275"/>
      <c r="E24" s="275"/>
    </row>
    <row r="25" spans="1:5" ht="15.95" customHeight="1">
      <c r="A25" s="261" t="s">
        <v>219</v>
      </c>
      <c r="B25" s="261"/>
      <c r="C25" s="276">
        <f>SUM(C16:C23)</f>
        <v>0</v>
      </c>
      <c r="D25" s="276">
        <f>SUM(D16:D23)</f>
        <v>0</v>
      </c>
      <c r="E25" s="276">
        <f>SUM(E16:E23)</f>
        <v>0</v>
      </c>
    </row>
    <row r="26" spans="1:5" ht="15.95" customHeight="1">
      <c r="A26" s="261"/>
      <c r="B26" s="261"/>
      <c r="C26" s="261"/>
      <c r="D26" s="261"/>
      <c r="E26" s="261"/>
    </row>
    <row r="27" spans="1:5">
      <c r="A27" s="261" t="s">
        <v>220</v>
      </c>
      <c r="B27" s="261"/>
      <c r="C27" s="261"/>
      <c r="D27" s="261"/>
      <c r="E27" s="261"/>
    </row>
    <row r="28" spans="1:5">
      <c r="A28" s="261" t="s">
        <v>215</v>
      </c>
      <c r="B28" s="261"/>
      <c r="C28" s="271"/>
      <c r="D28" s="271"/>
      <c r="E28" s="271"/>
    </row>
    <row r="29" spans="1:5">
      <c r="A29" s="261" t="s">
        <v>221</v>
      </c>
      <c r="B29" s="261"/>
      <c r="C29" s="272"/>
      <c r="D29" s="272"/>
      <c r="E29" s="272"/>
    </row>
    <row r="30" spans="1:5">
      <c r="A30" s="261" t="s">
        <v>216</v>
      </c>
      <c r="B30" s="277"/>
      <c r="C30" s="272"/>
      <c r="D30" s="272"/>
      <c r="E30" s="272"/>
    </row>
    <row r="31" spans="1:5">
      <c r="A31" s="261" t="s">
        <v>170</v>
      </c>
      <c r="B31" s="261"/>
      <c r="C31" s="272"/>
      <c r="D31" s="272"/>
      <c r="E31" s="272"/>
    </row>
    <row r="32" spans="1:5">
      <c r="A32" s="261" t="s">
        <v>170</v>
      </c>
      <c r="B32" s="261"/>
      <c r="C32" s="272"/>
      <c r="D32" s="272"/>
      <c r="E32" s="272"/>
    </row>
    <row r="33" spans="1:5" ht="15.95" customHeight="1">
      <c r="A33" s="261" t="s">
        <v>170</v>
      </c>
      <c r="B33" s="261"/>
      <c r="C33" s="272"/>
      <c r="D33" s="272"/>
      <c r="E33" s="272"/>
    </row>
    <row r="34" spans="1:5">
      <c r="A34" s="261" t="s">
        <v>217</v>
      </c>
      <c r="B34" s="261"/>
      <c r="C34" s="274"/>
      <c r="D34" s="274"/>
      <c r="E34" s="274"/>
    </row>
    <row r="35" spans="1:5" ht="9.9499999999999993" customHeight="1">
      <c r="A35" s="261"/>
      <c r="B35" s="261"/>
      <c r="C35" s="275"/>
      <c r="D35" s="275"/>
      <c r="E35" s="275"/>
    </row>
    <row r="36" spans="1:5" ht="15.75">
      <c r="A36" s="261" t="s">
        <v>219</v>
      </c>
      <c r="B36" s="261"/>
      <c r="C36" s="276">
        <f t="shared" ref="C36:E36" si="0">SUM(C28:C34)</f>
        <v>0</v>
      </c>
      <c r="D36" s="276">
        <f t="shared" si="0"/>
        <v>0</v>
      </c>
      <c r="E36" s="276">
        <f t="shared" si="0"/>
        <v>0</v>
      </c>
    </row>
    <row r="37" spans="1:5" ht="15.75">
      <c r="A37" s="261"/>
      <c r="B37" s="261"/>
      <c r="C37" s="276"/>
      <c r="D37" s="276"/>
      <c r="E37" s="276"/>
    </row>
    <row r="38" spans="1:5">
      <c r="A38" s="261"/>
      <c r="B38" s="261"/>
      <c r="C38" s="261"/>
      <c r="D38" s="261"/>
      <c r="E38" s="261"/>
    </row>
    <row r="39" spans="1:5" ht="18.95" customHeight="1">
      <c r="A39" s="268" t="s">
        <v>171</v>
      </c>
      <c r="B39" s="261"/>
      <c r="C39" s="276" t="e">
        <f t="shared" ref="C39:E39" si="1">Tot_Dev_Costs</f>
        <v>#REF!</v>
      </c>
      <c r="D39" s="276" t="e">
        <f t="shared" si="1"/>
        <v>#REF!</v>
      </c>
      <c r="E39" s="276" t="e">
        <f t="shared" si="1"/>
        <v>#REF!</v>
      </c>
    </row>
    <row r="40" spans="1:5" ht="14.1" customHeight="1">
      <c r="A40" s="278"/>
      <c r="B40" s="261"/>
      <c r="C40" s="279"/>
      <c r="D40" s="279"/>
      <c r="E40" s="279"/>
    </row>
    <row r="41" spans="1:5" ht="15.75">
      <c r="A41" s="280" t="s">
        <v>78</v>
      </c>
      <c r="C41" s="281" t="e">
        <f>IF(C12=0,0,C39/C12)</f>
        <v>#REF!</v>
      </c>
      <c r="D41" s="281" t="e">
        <f>IF(D12=0,0,D39/D12)</f>
        <v>#REF!</v>
      </c>
      <c r="E41" s="281" t="e">
        <f>IF(E12=0,0,E39/E12)</f>
        <v>#REF!</v>
      </c>
    </row>
    <row r="43" spans="1:5" ht="15.75">
      <c r="A43" s="261" t="s">
        <v>184</v>
      </c>
      <c r="B43" s="268"/>
    </row>
  </sheetData>
  <pageMargins left="1.22" right="0.5" top="0.8" bottom="0.75" header="0.5" footer="0.5"/>
  <pageSetup scale="90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opLeftCell="A13" workbookViewId="0">
      <selection activeCell="C2" sqref="C2:C4"/>
    </sheetView>
  </sheetViews>
  <sheetFormatPr defaultColWidth="11.109375" defaultRowHeight="15"/>
  <cols>
    <col min="1" max="1" width="22.88671875" customWidth="1"/>
    <col min="2" max="2" width="10.33203125" customWidth="1"/>
    <col min="3" max="5" width="12" customWidth="1"/>
  </cols>
  <sheetData>
    <row r="1" spans="1:5" s="2" customFormat="1" ht="18">
      <c r="A1" s="9"/>
      <c r="B1" s="7"/>
      <c r="C1" s="22"/>
    </row>
    <row r="2" spans="1:5" s="2" customFormat="1" ht="18">
      <c r="A2" s="9"/>
      <c r="C2" s="125" t="str">
        <f>'Sources and Uses'!$C$1</f>
        <v>HOMESTEAD RD.</v>
      </c>
    </row>
    <row r="3" spans="1:5" s="2" customFormat="1" ht="18">
      <c r="A3" s="23"/>
      <c r="C3" s="125" t="str">
        <f>'Sources and Uses'!$C$2</f>
        <v>MIXED INCOME HOUSING DEVELOPMENT</v>
      </c>
    </row>
    <row r="4" spans="1:5" s="2" customFormat="1" ht="18">
      <c r="A4" s="23"/>
      <c r="C4" s="25" t="s">
        <v>24</v>
      </c>
    </row>
    <row r="5" spans="1:5" s="2" customFormat="1" ht="18">
      <c r="A5" s="23"/>
      <c r="B5" s="25"/>
    </row>
    <row r="6" spans="1:5" s="2" customFormat="1" ht="18">
      <c r="A6" s="23"/>
      <c r="B6" s="24"/>
      <c r="C6" s="26"/>
    </row>
    <row r="7" spans="1:5" s="2" customFormat="1" ht="18">
      <c r="A7" s="171" t="s">
        <v>141</v>
      </c>
      <c r="B7" s="24"/>
      <c r="C7" s="26"/>
    </row>
    <row r="8" spans="1:5" s="2" customFormat="1" ht="18">
      <c r="A8" s="171"/>
      <c r="B8" s="24"/>
      <c r="C8" s="26"/>
    </row>
    <row r="9" spans="1:5" s="2" customFormat="1" ht="18">
      <c r="A9" s="23" t="s">
        <v>205</v>
      </c>
      <c r="B9" s="24"/>
      <c r="C9" s="172" t="s">
        <v>202</v>
      </c>
      <c r="D9" s="124" t="s">
        <v>203</v>
      </c>
      <c r="E9" s="124" t="s">
        <v>39</v>
      </c>
    </row>
    <row r="10" spans="1:5" s="2" customFormat="1" ht="18">
      <c r="A10" s="23"/>
      <c r="B10" s="24"/>
      <c r="C10" s="172"/>
      <c r="D10" s="124"/>
      <c r="E10" s="124"/>
    </row>
    <row r="11" spans="1:5" ht="15.95" customHeight="1">
      <c r="A11" s="13" t="s">
        <v>186</v>
      </c>
      <c r="B11" s="13" t="s">
        <v>21</v>
      </c>
      <c r="C11" s="13"/>
      <c r="D11" s="1"/>
    </row>
    <row r="12" spans="1:5" ht="15.95" customHeight="1">
      <c r="A12" s="90" t="s">
        <v>187</v>
      </c>
      <c r="B12" s="82"/>
      <c r="C12" s="182"/>
      <c r="D12" s="183"/>
      <c r="E12" s="184"/>
    </row>
    <row r="13" spans="1:5" ht="15.95" customHeight="1">
      <c r="A13" s="90" t="s">
        <v>121</v>
      </c>
      <c r="B13" s="82"/>
      <c r="C13" s="185"/>
      <c r="D13" s="175"/>
      <c r="E13" s="186"/>
    </row>
    <row r="14" spans="1:5">
      <c r="A14" s="37" t="s">
        <v>66</v>
      </c>
      <c r="B14" s="13"/>
      <c r="C14" s="185"/>
      <c r="D14" s="175"/>
      <c r="E14" s="186"/>
    </row>
    <row r="15" spans="1:5">
      <c r="A15" s="37" t="s">
        <v>67</v>
      </c>
      <c r="B15" s="13"/>
      <c r="C15" s="185"/>
      <c r="D15" s="175"/>
      <c r="E15" s="186"/>
    </row>
    <row r="16" spans="1:5">
      <c r="A16" s="37" t="s">
        <v>26</v>
      </c>
      <c r="C16" s="187"/>
      <c r="D16" s="177"/>
      <c r="E16" s="188"/>
    </row>
    <row r="17" spans="1:5" ht="8.1" customHeight="1">
      <c r="A17" s="37"/>
      <c r="C17" s="174"/>
      <c r="D17" s="174"/>
      <c r="E17" s="174"/>
    </row>
    <row r="18" spans="1:5" ht="15.75">
      <c r="A18" s="23" t="s">
        <v>185</v>
      </c>
      <c r="B18" s="27"/>
      <c r="C18" s="181">
        <f>SUM(C12:C16)</f>
        <v>0</v>
      </c>
      <c r="D18" s="181">
        <f t="shared" ref="D18:E18" si="0">SUM(D12:D16)</f>
        <v>0</v>
      </c>
      <c r="E18" s="181">
        <f t="shared" si="0"/>
        <v>0</v>
      </c>
    </row>
    <row r="19" spans="1:5">
      <c r="A19" s="90"/>
      <c r="C19" s="175"/>
      <c r="D19" s="175"/>
      <c r="E19" s="175"/>
    </row>
    <row r="20" spans="1:5">
      <c r="A20" s="90" t="s">
        <v>189</v>
      </c>
      <c r="B20" s="13" t="s">
        <v>188</v>
      </c>
      <c r="C20" s="175"/>
      <c r="D20" s="175"/>
      <c r="E20" s="175"/>
    </row>
    <row r="21" spans="1:5">
      <c r="A21" s="90" t="s">
        <v>187</v>
      </c>
      <c r="C21" s="182"/>
      <c r="D21" s="183"/>
      <c r="E21" s="184"/>
    </row>
    <row r="22" spans="1:5">
      <c r="A22" s="90" t="s">
        <v>121</v>
      </c>
      <c r="C22" s="185"/>
      <c r="D22" s="175"/>
      <c r="E22" s="186"/>
    </row>
    <row r="23" spans="1:5">
      <c r="A23" s="37" t="s">
        <v>66</v>
      </c>
      <c r="C23" s="185"/>
      <c r="D23" s="175"/>
      <c r="E23" s="186"/>
    </row>
    <row r="24" spans="1:5">
      <c r="A24" s="37" t="s">
        <v>67</v>
      </c>
      <c r="C24" s="185"/>
      <c r="D24" s="175"/>
      <c r="E24" s="186"/>
    </row>
    <row r="25" spans="1:5">
      <c r="A25" s="37" t="s">
        <v>26</v>
      </c>
      <c r="C25" s="187"/>
      <c r="D25" s="177"/>
      <c r="E25" s="188"/>
    </row>
    <row r="26" spans="1:5">
      <c r="A26" s="37"/>
      <c r="C26" s="175"/>
      <c r="D26" s="175"/>
      <c r="E26" s="175"/>
    </row>
    <row r="27" spans="1:5" ht="15.75">
      <c r="A27" s="23" t="s">
        <v>190</v>
      </c>
      <c r="B27" s="27"/>
      <c r="C27" s="181">
        <f>SUM(C21*C12+C22*C13+C23*C14+C24*C15+C25*C16)</f>
        <v>0</v>
      </c>
      <c r="D27" s="181">
        <f t="shared" ref="D27:E27" si="1">SUM(D21*D12+D22*D13+D23*D14+D24*D15+D25*D16)</f>
        <v>0</v>
      </c>
      <c r="E27" s="181">
        <f t="shared" si="1"/>
        <v>0</v>
      </c>
    </row>
    <row r="28" spans="1:5">
      <c r="A28" s="173" t="s">
        <v>191</v>
      </c>
      <c r="B28" s="13" t="s">
        <v>188</v>
      </c>
      <c r="C28" s="182"/>
      <c r="D28" s="183"/>
      <c r="E28" s="184"/>
    </row>
    <row r="29" spans="1:5">
      <c r="A29" s="173" t="s">
        <v>64</v>
      </c>
      <c r="B29" s="13"/>
      <c r="C29" s="185"/>
      <c r="D29" s="175"/>
      <c r="E29" s="186"/>
    </row>
    <row r="30" spans="1:5">
      <c r="A30" s="173" t="s">
        <v>64</v>
      </c>
      <c r="B30" s="13"/>
      <c r="C30" s="187"/>
      <c r="D30" s="177"/>
      <c r="E30" s="188"/>
    </row>
    <row r="31" spans="1:5" ht="9" customHeight="1">
      <c r="A31" s="173"/>
      <c r="B31" s="13"/>
      <c r="C31" s="174"/>
      <c r="D31" s="174"/>
      <c r="E31" s="174"/>
    </row>
    <row r="32" spans="1:5" ht="15.95" customHeight="1">
      <c r="A32" s="110" t="s">
        <v>176</v>
      </c>
      <c r="B32" s="24"/>
      <c r="C32" s="176">
        <f>SUM(C27:C31)</f>
        <v>0</v>
      </c>
      <c r="D32" s="176">
        <f t="shared" ref="D32:E32" si="2">SUM(D27:D31)</f>
        <v>0</v>
      </c>
      <c r="E32" s="176">
        <f t="shared" si="2"/>
        <v>0</v>
      </c>
    </row>
    <row r="33" spans="1:5" ht="15.95" customHeight="1">
      <c r="A33" s="110"/>
      <c r="B33" s="24"/>
      <c r="C33" s="175"/>
      <c r="D33" s="175"/>
      <c r="E33" s="175"/>
    </row>
    <row r="34" spans="1:5" ht="15.95" customHeight="1">
      <c r="A34" t="s">
        <v>169</v>
      </c>
      <c r="B34" s="24"/>
      <c r="C34" s="178"/>
      <c r="D34" s="179"/>
      <c r="E34" s="180"/>
    </row>
    <row r="35" spans="1:5" ht="8.1" customHeight="1">
      <c r="A35" s="24"/>
      <c r="B35" s="24"/>
      <c r="C35" s="32"/>
      <c r="D35" s="32"/>
      <c r="E35" s="32"/>
    </row>
  </sheetData>
  <pageMargins left="1.22" right="0.5" top="0.8" bottom="0.75" header="0.5" footer="0.5"/>
  <pageSetup scale="90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5"/>
  <sheetViews>
    <sheetView topLeftCell="A13" workbookViewId="0">
      <selection activeCell="D4" sqref="D4"/>
    </sheetView>
  </sheetViews>
  <sheetFormatPr defaultColWidth="11.109375" defaultRowHeight="15"/>
  <cols>
    <col min="1" max="1" width="17.33203125" customWidth="1"/>
    <col min="2" max="2" width="19.33203125" customWidth="1"/>
    <col min="3" max="3" width="9" customWidth="1"/>
    <col min="4" max="6" width="12.6640625" customWidth="1"/>
  </cols>
  <sheetData>
    <row r="1" spans="1:9" ht="15.75">
      <c r="A1" s="13"/>
      <c r="B1" s="13"/>
      <c r="C1" s="13"/>
      <c r="D1" s="125" t="str">
        <f>'Sources and Uses'!$C$1</f>
        <v>HOMESTEAD RD.</v>
      </c>
      <c r="E1" s="24"/>
      <c r="F1" s="8"/>
      <c r="G1" s="8"/>
      <c r="H1" s="8"/>
      <c r="I1" s="8"/>
    </row>
    <row r="2" spans="1:9" ht="15.75">
      <c r="A2" s="23"/>
      <c r="B2" s="42"/>
      <c r="C2" s="42"/>
      <c r="D2" s="125" t="str">
        <f>'Sources and Uses'!$C$2</f>
        <v>MIXED INCOME HOUSING DEVELOPMENT</v>
      </c>
      <c r="E2" s="24"/>
      <c r="F2" s="8"/>
      <c r="G2" s="8"/>
      <c r="H2" s="8"/>
      <c r="I2" s="8"/>
    </row>
    <row r="3" spans="1:9" ht="15.75">
      <c r="A3" s="23"/>
      <c r="B3" s="42"/>
      <c r="C3" s="42"/>
      <c r="D3" s="25" t="s">
        <v>206</v>
      </c>
      <c r="E3" s="24"/>
      <c r="F3" s="8"/>
      <c r="G3" s="8"/>
      <c r="H3" s="8"/>
      <c r="I3" s="8"/>
    </row>
    <row r="4" spans="1:9" ht="15.75">
      <c r="A4" s="23"/>
      <c r="B4" s="42"/>
      <c r="C4" s="42"/>
      <c r="D4" s="24"/>
      <c r="E4" s="24"/>
      <c r="F4" s="8"/>
      <c r="G4" s="8"/>
      <c r="H4" s="8"/>
      <c r="I4" s="8"/>
    </row>
    <row r="5" spans="1:9" ht="15.75">
      <c r="A5" s="23"/>
      <c r="B5" s="42"/>
      <c r="C5" s="42"/>
      <c r="D5" s="73"/>
      <c r="E5" s="73"/>
      <c r="F5" s="8"/>
      <c r="G5" s="8"/>
      <c r="H5" s="8"/>
      <c r="I5" s="8"/>
    </row>
    <row r="6" spans="1:9">
      <c r="A6" s="171" t="s">
        <v>141</v>
      </c>
      <c r="B6" s="42"/>
      <c r="C6" s="42"/>
      <c r="D6" s="73"/>
      <c r="E6" s="73"/>
      <c r="F6" s="8"/>
      <c r="G6" s="8"/>
      <c r="H6" s="8"/>
      <c r="I6" s="8"/>
    </row>
    <row r="7" spans="1:9" ht="15.75">
      <c r="A7" s="23"/>
      <c r="B7" s="42"/>
      <c r="C7" s="42"/>
      <c r="D7" s="24"/>
      <c r="E7" s="24"/>
      <c r="F7" s="8"/>
      <c r="G7" s="8"/>
      <c r="H7" s="8"/>
      <c r="I7" s="8"/>
    </row>
    <row r="8" spans="1:9" ht="5.0999999999999996" customHeight="1">
      <c r="A8" s="23"/>
      <c r="B8" s="42"/>
      <c r="C8" s="42"/>
      <c r="D8" s="43"/>
      <c r="E8" s="34"/>
      <c r="F8" s="8"/>
      <c r="G8" s="8"/>
      <c r="H8" s="8"/>
      <c r="I8" s="8"/>
    </row>
    <row r="9" spans="1:9" s="1" customFormat="1" ht="15.75">
      <c r="A9" s="92" t="s">
        <v>204</v>
      </c>
      <c r="B9" s="95"/>
      <c r="C9" s="95"/>
      <c r="D9" s="172" t="s">
        <v>202</v>
      </c>
      <c r="E9" s="124" t="s">
        <v>203</v>
      </c>
      <c r="F9" s="124" t="s">
        <v>39</v>
      </c>
      <c r="G9" s="8"/>
      <c r="H9" s="8"/>
      <c r="I9" s="8"/>
    </row>
    <row r="10" spans="1:9" s="1" customFormat="1" ht="15.75">
      <c r="A10" s="92"/>
      <c r="B10" s="95"/>
      <c r="C10" s="95"/>
      <c r="D10" s="172"/>
      <c r="E10" s="124"/>
      <c r="F10" s="124"/>
      <c r="G10" s="8"/>
      <c r="H10" s="8"/>
      <c r="I10" s="8"/>
    </row>
    <row r="11" spans="1:9" s="1" customFormat="1" ht="15.75">
      <c r="A11" s="92" t="s">
        <v>118</v>
      </c>
      <c r="B11" s="95"/>
      <c r="C11" s="95"/>
      <c r="D11" s="231">
        <v>0</v>
      </c>
      <c r="E11" s="232"/>
      <c r="F11" s="233"/>
      <c r="G11" s="8"/>
      <c r="H11" s="8"/>
      <c r="I11" s="8"/>
    </row>
    <row r="12" spans="1:9" s="1" customFormat="1" ht="15.75">
      <c r="A12" s="92" t="s">
        <v>199</v>
      </c>
      <c r="B12" s="95"/>
      <c r="C12" s="95"/>
      <c r="D12" s="234"/>
      <c r="E12" s="235"/>
      <c r="F12" s="236"/>
      <c r="G12" s="8"/>
      <c r="H12" s="8"/>
      <c r="I12" s="8"/>
    </row>
    <row r="13" spans="1:9" s="1" customFormat="1" ht="15.75">
      <c r="A13" s="23"/>
      <c r="B13" s="42"/>
      <c r="C13" s="42"/>
      <c r="D13" s="43"/>
      <c r="E13" s="34"/>
      <c r="F13" s="8"/>
      <c r="G13" s="8"/>
      <c r="H13" s="8"/>
      <c r="I13" s="8"/>
    </row>
    <row r="14" spans="1:9" s="1" customFormat="1">
      <c r="A14" s="24" t="s">
        <v>22</v>
      </c>
      <c r="B14" s="42"/>
      <c r="C14" s="42"/>
      <c r="D14" s="198"/>
      <c r="E14" s="199"/>
      <c r="F14" s="200"/>
      <c r="G14" s="8"/>
      <c r="H14" s="8"/>
      <c r="I14" s="8"/>
    </row>
    <row r="15" spans="1:9" s="1" customFormat="1">
      <c r="A15" s="13" t="s">
        <v>198</v>
      </c>
      <c r="B15" s="42"/>
      <c r="C15" s="42"/>
      <c r="D15" s="201"/>
      <c r="E15" s="202"/>
      <c r="F15" s="203"/>
      <c r="G15" s="8"/>
      <c r="H15" s="8"/>
      <c r="I15" s="8"/>
    </row>
    <row r="16" spans="1:9" s="1" customFormat="1">
      <c r="A16" s="13" t="s">
        <v>179</v>
      </c>
      <c r="B16" s="42"/>
      <c r="C16" s="42"/>
      <c r="D16" s="201"/>
      <c r="E16" s="202"/>
      <c r="F16" s="203"/>
      <c r="G16" s="8"/>
      <c r="H16" s="8"/>
      <c r="I16" s="8"/>
    </row>
    <row r="17" spans="1:9" s="1" customFormat="1">
      <c r="A17" s="24" t="s">
        <v>126</v>
      </c>
      <c r="B17" s="42"/>
      <c r="C17" s="42"/>
      <c r="D17" s="201"/>
      <c r="E17" s="202"/>
      <c r="F17" s="203"/>
      <c r="G17" s="8"/>
      <c r="H17" s="8"/>
      <c r="I17" s="8"/>
    </row>
    <row r="18" spans="1:9" s="1" customFormat="1">
      <c r="A18" s="13" t="s">
        <v>10</v>
      </c>
      <c r="B18" s="28"/>
      <c r="C18" s="28"/>
      <c r="D18" s="204"/>
      <c r="E18" s="205"/>
      <c r="F18" s="135"/>
      <c r="G18" s="13"/>
      <c r="H18" s="13"/>
      <c r="I18" s="13"/>
    </row>
    <row r="19" spans="1:9" s="1" customFormat="1">
      <c r="A19" s="24" t="s">
        <v>84</v>
      </c>
      <c r="B19" s="42"/>
      <c r="C19" s="42"/>
      <c r="D19" s="220"/>
      <c r="E19" s="221"/>
      <c r="F19" s="206"/>
      <c r="G19" s="8"/>
      <c r="H19" s="8"/>
      <c r="I19" s="8"/>
    </row>
    <row r="20" spans="1:9" s="1" customFormat="1" ht="6" customHeight="1">
      <c r="A20" s="24"/>
      <c r="B20" s="42"/>
      <c r="C20" s="42"/>
      <c r="D20" s="197"/>
      <c r="E20" s="197"/>
      <c r="F20" s="194"/>
      <c r="G20" s="8"/>
      <c r="H20" s="8"/>
      <c r="I20" s="8"/>
    </row>
    <row r="21" spans="1:9" s="1" customFormat="1" ht="21.95" customHeight="1">
      <c r="A21" s="224" t="s">
        <v>123</v>
      </c>
      <c r="B21" s="225"/>
      <c r="C21" s="225"/>
      <c r="D21" s="226">
        <f t="shared" ref="D21:F21" si="0">SUM(D14:D19)</f>
        <v>0</v>
      </c>
      <c r="E21" s="226">
        <f t="shared" si="0"/>
        <v>0</v>
      </c>
      <c r="F21" s="227">
        <f t="shared" si="0"/>
        <v>0</v>
      </c>
      <c r="G21" s="8"/>
      <c r="H21" s="8"/>
      <c r="I21" s="8"/>
    </row>
    <row r="22" spans="1:9" s="1" customFormat="1" ht="18" customHeight="1">
      <c r="A22" s="24" t="s">
        <v>85</v>
      </c>
      <c r="B22" s="42"/>
      <c r="C22" s="42"/>
      <c r="D22" s="207"/>
      <c r="E22" s="208"/>
      <c r="F22" s="209"/>
      <c r="G22" s="8"/>
      <c r="H22" s="8"/>
      <c r="I22" s="8"/>
    </row>
    <row r="23" spans="1:9" s="1" customFormat="1">
      <c r="A23" s="24" t="s">
        <v>76</v>
      </c>
      <c r="B23" s="42"/>
      <c r="C23" s="42"/>
      <c r="D23" s="210"/>
      <c r="E23" s="211"/>
      <c r="F23" s="212"/>
      <c r="G23" s="8"/>
      <c r="H23" s="8"/>
      <c r="I23" s="8"/>
    </row>
    <row r="24" spans="1:9" s="1" customFormat="1">
      <c r="A24" s="24" t="s">
        <v>32</v>
      </c>
      <c r="B24" s="42"/>
      <c r="C24" s="42"/>
      <c r="D24" s="210"/>
      <c r="E24" s="211"/>
      <c r="F24" s="212"/>
      <c r="G24" s="8"/>
      <c r="H24" s="8"/>
      <c r="I24" s="8"/>
    </row>
    <row r="25" spans="1:9">
      <c r="A25" s="31" t="s">
        <v>159</v>
      </c>
      <c r="B25" s="57"/>
      <c r="C25" s="57"/>
      <c r="D25" s="213"/>
      <c r="E25" s="211"/>
      <c r="F25" s="212"/>
      <c r="G25" s="8"/>
      <c r="H25" s="8"/>
      <c r="I25" s="8"/>
    </row>
    <row r="26" spans="1:9" s="1" customFormat="1">
      <c r="A26" s="36" t="s">
        <v>70</v>
      </c>
      <c r="B26" s="59"/>
      <c r="C26" s="59"/>
      <c r="D26" s="215"/>
      <c r="E26" s="211"/>
      <c r="F26" s="212"/>
      <c r="G26" s="8"/>
      <c r="H26" s="8"/>
      <c r="I26" s="8"/>
    </row>
    <row r="27" spans="1:9" s="1" customFormat="1">
      <c r="A27" s="36" t="s">
        <v>77</v>
      </c>
      <c r="B27" s="59"/>
      <c r="C27" s="59"/>
      <c r="D27" s="215"/>
      <c r="E27" s="211"/>
      <c r="F27" s="212"/>
      <c r="G27" s="8"/>
      <c r="H27" s="8"/>
      <c r="I27" s="8"/>
    </row>
    <row r="28" spans="1:9">
      <c r="A28" s="36" t="s">
        <v>60</v>
      </c>
      <c r="B28" s="59"/>
      <c r="C28" s="59"/>
      <c r="D28" s="215"/>
      <c r="E28" s="211"/>
      <c r="F28" s="212"/>
      <c r="G28" s="8"/>
      <c r="H28" s="8"/>
      <c r="I28" s="8"/>
    </row>
    <row r="29" spans="1:9">
      <c r="A29" s="36" t="s">
        <v>86</v>
      </c>
      <c r="B29" s="59"/>
      <c r="C29" s="59"/>
      <c r="D29" s="213"/>
      <c r="E29" s="211"/>
      <c r="F29" s="212"/>
      <c r="G29" s="8"/>
      <c r="H29" s="8"/>
      <c r="I29" s="8"/>
    </row>
    <row r="30" spans="1:9">
      <c r="A30" s="36" t="s">
        <v>162</v>
      </c>
      <c r="B30" s="59"/>
      <c r="C30" s="59"/>
      <c r="D30" s="215"/>
      <c r="E30" s="211"/>
      <c r="F30" s="212"/>
      <c r="G30" s="8"/>
      <c r="H30" s="8"/>
      <c r="I30" s="8"/>
    </row>
    <row r="31" spans="1:9">
      <c r="A31" s="36" t="s">
        <v>0</v>
      </c>
      <c r="B31" s="59"/>
      <c r="C31" s="59"/>
      <c r="D31" s="215"/>
      <c r="E31" s="211"/>
      <c r="F31" s="212"/>
      <c r="G31" s="8"/>
      <c r="H31" s="8"/>
      <c r="I31" s="8"/>
    </row>
    <row r="32" spans="1:9">
      <c r="A32" s="36" t="s">
        <v>87</v>
      </c>
      <c r="B32" s="59"/>
      <c r="C32" s="59"/>
      <c r="D32" s="215"/>
      <c r="E32" s="216"/>
      <c r="F32" s="212"/>
      <c r="G32" s="8"/>
      <c r="H32" s="8"/>
      <c r="I32" s="8"/>
    </row>
    <row r="33" spans="1:9">
      <c r="A33" s="36" t="s">
        <v>43</v>
      </c>
      <c r="B33" s="59"/>
      <c r="C33" s="59"/>
      <c r="D33" s="215"/>
      <c r="E33" s="216"/>
      <c r="F33" s="212"/>
      <c r="G33" s="8"/>
      <c r="H33" s="8"/>
      <c r="I33" s="8"/>
    </row>
    <row r="34" spans="1:9">
      <c r="A34" s="13" t="s">
        <v>201</v>
      </c>
      <c r="B34" s="59"/>
      <c r="C34" s="59"/>
      <c r="D34" s="215"/>
      <c r="E34" s="214"/>
      <c r="F34" s="212"/>
      <c r="G34" s="8"/>
      <c r="H34" s="8"/>
      <c r="I34" s="8"/>
    </row>
    <row r="35" spans="1:9">
      <c r="A35" s="36" t="s">
        <v>74</v>
      </c>
      <c r="B35" s="59"/>
      <c r="C35" s="59"/>
      <c r="D35" s="215"/>
      <c r="E35" s="214"/>
      <c r="F35" s="212"/>
      <c r="G35" s="8"/>
      <c r="H35" s="8"/>
      <c r="I35" s="8"/>
    </row>
    <row r="36" spans="1:9">
      <c r="A36" s="36" t="s">
        <v>54</v>
      </c>
      <c r="B36" s="59"/>
      <c r="C36" s="59"/>
      <c r="D36" s="215"/>
      <c r="E36" s="214"/>
      <c r="F36" s="212"/>
      <c r="G36" s="8"/>
      <c r="H36" s="8"/>
      <c r="I36" s="8"/>
    </row>
    <row r="37" spans="1:9">
      <c r="A37" s="36" t="s">
        <v>161</v>
      </c>
      <c r="B37" s="59"/>
      <c r="C37" s="59"/>
      <c r="D37" s="215"/>
      <c r="E37" s="214"/>
      <c r="F37" s="212"/>
      <c r="G37" s="8"/>
      <c r="H37" s="8"/>
      <c r="I37" s="8"/>
    </row>
    <row r="38" spans="1:9">
      <c r="A38" s="36" t="s">
        <v>55</v>
      </c>
      <c r="B38" s="59"/>
      <c r="C38" s="59"/>
      <c r="D38" s="215"/>
      <c r="E38" s="214"/>
      <c r="F38" s="212"/>
      <c r="G38" s="8"/>
      <c r="H38" s="8"/>
      <c r="I38" s="8"/>
    </row>
    <row r="39" spans="1:9">
      <c r="A39" s="36" t="s">
        <v>83</v>
      </c>
      <c r="B39" s="59"/>
      <c r="C39" s="59"/>
      <c r="D39" s="215"/>
      <c r="E39" s="214"/>
      <c r="F39" s="212"/>
      <c r="G39" s="8"/>
      <c r="H39" s="8"/>
      <c r="I39" s="8"/>
    </row>
    <row r="40" spans="1:9">
      <c r="A40" s="36" t="s">
        <v>89</v>
      </c>
      <c r="B40" s="59"/>
      <c r="C40" s="59"/>
      <c r="D40" s="215"/>
      <c r="E40" s="214"/>
      <c r="F40" s="212"/>
      <c r="G40" s="8"/>
      <c r="H40" s="8"/>
      <c r="I40" s="8"/>
    </row>
    <row r="41" spans="1:9">
      <c r="A41" s="36" t="s">
        <v>40</v>
      </c>
      <c r="B41" s="59"/>
      <c r="C41" s="59"/>
      <c r="D41" s="215"/>
      <c r="E41" s="214"/>
      <c r="F41" s="212"/>
      <c r="G41" s="8"/>
      <c r="H41" s="8"/>
      <c r="I41" s="8"/>
    </row>
    <row r="42" spans="1:9">
      <c r="A42" s="36" t="s">
        <v>117</v>
      </c>
      <c r="B42" s="59"/>
      <c r="C42" s="59"/>
      <c r="D42" s="215"/>
      <c r="E42" s="214"/>
      <c r="F42" s="212"/>
      <c r="G42" s="8"/>
      <c r="H42" s="8"/>
      <c r="I42" s="8"/>
    </row>
    <row r="43" spans="1:9">
      <c r="A43" s="37" t="s">
        <v>115</v>
      </c>
      <c r="B43" s="59"/>
      <c r="C43" s="59"/>
      <c r="D43" s="215"/>
      <c r="E43" s="214"/>
      <c r="F43" s="212"/>
      <c r="G43" s="8"/>
      <c r="H43" s="8"/>
      <c r="I43" s="8"/>
    </row>
    <row r="44" spans="1:9">
      <c r="A44" s="37" t="s">
        <v>116</v>
      </c>
      <c r="B44" s="59"/>
      <c r="C44" s="59"/>
      <c r="D44" s="215"/>
      <c r="E44" s="214"/>
      <c r="F44" s="212"/>
      <c r="G44" s="8"/>
      <c r="H44" s="8"/>
      <c r="I44" s="8"/>
    </row>
    <row r="45" spans="1:9">
      <c r="A45" s="36" t="s">
        <v>17</v>
      </c>
      <c r="B45" s="59"/>
      <c r="C45" s="59"/>
      <c r="D45" s="215"/>
      <c r="E45" s="214"/>
      <c r="F45" s="212"/>
      <c r="G45" s="8"/>
      <c r="H45" s="8"/>
      <c r="I45" s="8"/>
    </row>
    <row r="46" spans="1:9">
      <c r="A46" s="37" t="s">
        <v>80</v>
      </c>
      <c r="B46" s="40"/>
      <c r="C46" s="40"/>
      <c r="D46" s="215"/>
      <c r="E46" s="214"/>
      <c r="F46" s="212"/>
      <c r="G46" s="8"/>
      <c r="H46" s="8"/>
      <c r="I46" s="8"/>
    </row>
    <row r="47" spans="1:9">
      <c r="A47" s="37" t="s">
        <v>81</v>
      </c>
      <c r="B47" s="40"/>
      <c r="C47" s="40"/>
      <c r="D47" s="215"/>
      <c r="E47" s="214"/>
      <c r="F47" s="212"/>
      <c r="G47" s="8"/>
      <c r="H47" s="8"/>
      <c r="I47" s="8"/>
    </row>
    <row r="48" spans="1:9">
      <c r="A48" s="37" t="s">
        <v>168</v>
      </c>
      <c r="B48" s="40"/>
      <c r="C48" s="40"/>
      <c r="D48" s="213"/>
      <c r="E48" s="214"/>
      <c r="F48" s="212"/>
      <c r="G48" s="8"/>
      <c r="H48" s="8"/>
      <c r="I48" s="8"/>
    </row>
    <row r="49" spans="1:9">
      <c r="A49" s="37" t="s">
        <v>82</v>
      </c>
      <c r="B49" s="40"/>
      <c r="C49" s="40"/>
      <c r="D49" s="213"/>
      <c r="E49" s="214"/>
      <c r="F49" s="212"/>
      <c r="G49" s="8"/>
      <c r="H49" s="8"/>
      <c r="I49" s="8"/>
    </row>
    <row r="50" spans="1:9">
      <c r="A50" s="37" t="s">
        <v>82</v>
      </c>
      <c r="B50" s="40"/>
      <c r="C50" s="40"/>
      <c r="D50" s="213"/>
      <c r="E50" s="214"/>
      <c r="F50" s="212"/>
      <c r="G50" s="8"/>
      <c r="H50" s="8"/>
      <c r="I50" s="8"/>
    </row>
    <row r="51" spans="1:9">
      <c r="A51" s="37" t="s">
        <v>82</v>
      </c>
      <c r="B51" s="40"/>
      <c r="C51" s="40"/>
      <c r="D51" s="213"/>
      <c r="E51" s="214"/>
      <c r="F51" s="212"/>
      <c r="G51" s="8"/>
      <c r="H51" s="8"/>
      <c r="I51" s="8"/>
    </row>
    <row r="52" spans="1:9">
      <c r="A52" s="37" t="s">
        <v>82</v>
      </c>
      <c r="B52" s="40"/>
      <c r="C52" s="40"/>
      <c r="D52" s="217"/>
      <c r="E52" s="218"/>
      <c r="F52" s="219"/>
      <c r="G52" s="8"/>
      <c r="H52" s="8"/>
      <c r="I52" s="8"/>
    </row>
    <row r="53" spans="1:9" ht="6.95" customHeight="1">
      <c r="A53" s="37"/>
      <c r="B53" s="40"/>
      <c r="C53" s="40"/>
      <c r="D53" s="196"/>
      <c r="E53" s="146"/>
      <c r="F53" s="8"/>
      <c r="G53" s="8"/>
      <c r="H53" s="8"/>
      <c r="I53" s="8"/>
    </row>
    <row r="54" spans="1:9" ht="15.95" customHeight="1">
      <c r="A54" s="222" t="s">
        <v>56</v>
      </c>
      <c r="B54" s="223"/>
      <c r="C54" s="223"/>
      <c r="D54" s="146">
        <f>SUM(D21:D52)</f>
        <v>0</v>
      </c>
      <c r="E54" s="146">
        <f>SUM(E21:E52)</f>
        <v>0</v>
      </c>
      <c r="F54" s="146">
        <f>SUM(F21:F52)</f>
        <v>0</v>
      </c>
      <c r="G54" s="8"/>
      <c r="H54" s="8"/>
      <c r="I54" s="8"/>
    </row>
    <row r="55" spans="1:9" ht="6" customHeight="1">
      <c r="A55" s="222"/>
      <c r="B55" s="223"/>
      <c r="C55" s="223"/>
      <c r="D55" s="146"/>
      <c r="E55" s="146"/>
      <c r="F55" s="146"/>
      <c r="G55" s="8"/>
      <c r="H55" s="8"/>
      <c r="I55" s="8"/>
    </row>
    <row r="56" spans="1:9">
      <c r="A56" s="36" t="s">
        <v>127</v>
      </c>
      <c r="B56" s="36"/>
      <c r="C56" s="36"/>
      <c r="D56" s="142"/>
      <c r="E56" s="143"/>
      <c r="F56" s="191"/>
      <c r="G56" s="8"/>
      <c r="H56" s="8"/>
      <c r="I56" s="8"/>
    </row>
    <row r="57" spans="1:9">
      <c r="A57" s="36" t="s">
        <v>25</v>
      </c>
      <c r="B57" s="36"/>
      <c r="C57" s="36"/>
      <c r="D57" s="145"/>
      <c r="E57" s="146"/>
      <c r="F57" s="192"/>
      <c r="G57" s="8"/>
      <c r="H57" s="8"/>
      <c r="I57" s="8"/>
    </row>
    <row r="58" spans="1:9">
      <c r="A58" s="36" t="s">
        <v>154</v>
      </c>
      <c r="B58" s="36"/>
      <c r="C58" s="36"/>
      <c r="D58" s="145"/>
      <c r="E58" s="146"/>
      <c r="F58" s="192"/>
      <c r="G58" s="8"/>
      <c r="H58" s="8"/>
      <c r="I58" s="8"/>
    </row>
    <row r="59" spans="1:9">
      <c r="A59" s="90" t="s">
        <v>177</v>
      </c>
      <c r="B59" s="76"/>
      <c r="C59" s="76"/>
      <c r="D59" s="145"/>
      <c r="E59" s="146"/>
      <c r="F59" s="192"/>
      <c r="G59" s="8"/>
      <c r="H59" s="8"/>
      <c r="I59" s="8"/>
    </row>
    <row r="60" spans="1:9">
      <c r="A60" s="90" t="s">
        <v>178</v>
      </c>
      <c r="B60" s="76"/>
      <c r="C60" s="76"/>
      <c r="D60" s="145"/>
      <c r="E60" s="146"/>
      <c r="F60" s="192"/>
      <c r="G60" s="8"/>
      <c r="H60" s="8"/>
      <c r="I60" s="8"/>
    </row>
    <row r="61" spans="1:9">
      <c r="A61" s="37" t="s">
        <v>131</v>
      </c>
      <c r="B61" s="76"/>
      <c r="C61" s="76"/>
      <c r="D61" s="145"/>
      <c r="E61" s="146"/>
      <c r="F61" s="192"/>
      <c r="G61" s="8"/>
      <c r="H61" s="8"/>
      <c r="I61" s="8"/>
    </row>
    <row r="62" spans="1:9">
      <c r="A62" s="36" t="s">
        <v>153</v>
      </c>
      <c r="B62" s="36"/>
      <c r="C62" s="36"/>
      <c r="D62" s="145"/>
      <c r="E62" s="146"/>
      <c r="F62" s="192"/>
      <c r="G62" s="8"/>
      <c r="H62" s="8"/>
      <c r="I62" s="8"/>
    </row>
    <row r="63" spans="1:9">
      <c r="A63" s="37" t="s">
        <v>82</v>
      </c>
      <c r="B63" s="36"/>
      <c r="C63" s="36"/>
      <c r="D63" s="145"/>
      <c r="E63" s="146"/>
      <c r="F63" s="192"/>
      <c r="G63" s="8"/>
      <c r="H63" s="8"/>
      <c r="I63" s="8"/>
    </row>
    <row r="64" spans="1:9">
      <c r="A64" s="37" t="s">
        <v>82</v>
      </c>
      <c r="B64" s="36"/>
      <c r="C64" s="36"/>
      <c r="D64" s="145"/>
      <c r="E64" s="146"/>
      <c r="F64" s="192"/>
      <c r="G64" s="8"/>
      <c r="H64" s="8"/>
      <c r="I64" s="8"/>
    </row>
    <row r="65" spans="1:9">
      <c r="A65" s="222" t="s">
        <v>82</v>
      </c>
      <c r="B65" s="223"/>
      <c r="C65" s="223"/>
      <c r="D65" s="228"/>
      <c r="E65" s="75"/>
      <c r="F65" s="193"/>
      <c r="G65" s="8"/>
      <c r="H65" s="8"/>
      <c r="I65" s="8"/>
    </row>
    <row r="66" spans="1:9" ht="3" customHeight="1">
      <c r="A66" s="229"/>
      <c r="B66" s="230"/>
      <c r="C66" s="230"/>
      <c r="D66" s="146"/>
      <c r="E66" s="146"/>
      <c r="F66" s="8"/>
      <c r="G66" s="8"/>
      <c r="H66" s="8"/>
      <c r="I66" s="8"/>
    </row>
    <row r="67" spans="1:9" ht="18" customHeight="1">
      <c r="A67" s="77" t="s">
        <v>129</v>
      </c>
      <c r="B67" s="45"/>
      <c r="C67" s="45"/>
      <c r="D67" s="78">
        <f>SUM(D54:D65)</f>
        <v>0</v>
      </c>
      <c r="E67" s="78">
        <f t="shared" ref="E67:F67" si="1">SUM(E54:E65)</f>
        <v>0</v>
      </c>
      <c r="F67" s="78">
        <f t="shared" si="1"/>
        <v>0</v>
      </c>
      <c r="G67" s="8"/>
      <c r="H67" s="8"/>
      <c r="I67" s="8"/>
    </row>
    <row r="68" spans="1:9" ht="15.75">
      <c r="A68" s="77" t="s">
        <v>130</v>
      </c>
      <c r="B68" s="45"/>
      <c r="C68" s="45"/>
      <c r="D68" s="78">
        <f>IF(D$11=0,0,D67/D$11)</f>
        <v>0</v>
      </c>
      <c r="E68" s="78">
        <f t="shared" ref="E68:F68" si="2">IF(E$11=0,0,E67/E$11)</f>
        <v>0</v>
      </c>
      <c r="F68" s="78">
        <f t="shared" si="2"/>
        <v>0</v>
      </c>
      <c r="G68" s="8"/>
      <c r="H68" s="8"/>
      <c r="I68" s="8"/>
    </row>
    <row r="69" spans="1:9" ht="15.75">
      <c r="A69" s="77" t="s">
        <v>175</v>
      </c>
      <c r="B69" s="79"/>
      <c r="C69" s="79"/>
      <c r="D69" s="78">
        <f>IF(D$12=0,0,D67/D$12)</f>
        <v>0</v>
      </c>
      <c r="E69" s="78">
        <f t="shared" ref="E69:F69" si="3">IF(E$12=0,0,E67/E$12)</f>
        <v>0</v>
      </c>
      <c r="F69" s="78">
        <f t="shared" si="3"/>
        <v>0</v>
      </c>
      <c r="G69" s="8"/>
      <c r="H69" s="8"/>
      <c r="I69" s="8"/>
    </row>
    <row r="70" spans="1:9" ht="5.0999999999999996" customHeight="1">
      <c r="A70" s="77"/>
      <c r="B70" s="79"/>
      <c r="C70" s="79"/>
      <c r="D70" s="78"/>
      <c r="E70" s="78"/>
      <c r="F70" s="8"/>
      <c r="G70" s="8"/>
      <c r="H70" s="8"/>
      <c r="I70" s="8"/>
    </row>
    <row r="71" spans="1:9" ht="15.75">
      <c r="A71" s="77"/>
      <c r="B71" s="79"/>
      <c r="C71" s="79"/>
      <c r="D71" s="78"/>
      <c r="E71" s="78"/>
      <c r="F71" s="8"/>
      <c r="G71" s="8"/>
      <c r="H71" s="8"/>
      <c r="I71" s="8"/>
    </row>
    <row r="72" spans="1:9" ht="15.75">
      <c r="A72" s="81"/>
      <c r="B72" s="79"/>
      <c r="C72" s="79"/>
      <c r="D72" s="78"/>
      <c r="E72" s="78"/>
      <c r="F72" s="8"/>
      <c r="G72" s="8"/>
      <c r="H72" s="8"/>
      <c r="I72" s="8"/>
    </row>
    <row r="73" spans="1:9" ht="15.75">
      <c r="A73" s="81"/>
      <c r="B73" s="79"/>
      <c r="C73" s="79"/>
      <c r="D73" s="78"/>
      <c r="E73" s="78"/>
      <c r="F73" s="8"/>
      <c r="G73" s="8"/>
      <c r="H73" s="8"/>
      <c r="I73" s="8"/>
    </row>
    <row r="74" spans="1:9" ht="15.75">
      <c r="A74" s="81"/>
      <c r="B74" s="79"/>
      <c r="C74" s="79"/>
      <c r="D74" s="78"/>
      <c r="E74" s="78"/>
      <c r="F74" s="8"/>
      <c r="G74" s="8"/>
      <c r="H74" s="8"/>
      <c r="I74" s="8"/>
    </row>
    <row r="75" spans="1:9" ht="15.75">
      <c r="A75" s="81"/>
      <c r="B75" s="79"/>
      <c r="C75" s="79"/>
      <c r="D75" s="78"/>
      <c r="E75" s="78"/>
      <c r="F75" s="8"/>
      <c r="G75" s="8"/>
      <c r="H75" s="8"/>
      <c r="I75" s="8"/>
    </row>
    <row r="76" spans="1:9">
      <c r="A76" s="81"/>
      <c r="B76" s="24"/>
      <c r="C76" s="24"/>
      <c r="D76" s="24"/>
      <c r="E76" s="24"/>
    </row>
    <row r="77" spans="1:9">
      <c r="A77" s="24"/>
      <c r="B77" s="24"/>
      <c r="C77" s="24"/>
      <c r="D77" s="24"/>
      <c r="E77" s="24"/>
    </row>
    <row r="78" spans="1:9">
      <c r="A78" s="24"/>
      <c r="B78" s="24"/>
      <c r="C78" s="24"/>
      <c r="D78" s="24"/>
      <c r="E78" s="24"/>
    </row>
    <row r="79" spans="1:9">
      <c r="A79" s="24"/>
      <c r="B79" s="24"/>
      <c r="C79" s="24"/>
      <c r="D79" s="24"/>
      <c r="E79" s="24"/>
    </row>
    <row r="80" spans="1:9">
      <c r="A80" s="24"/>
      <c r="B80" s="24"/>
      <c r="C80" s="24"/>
      <c r="D80" s="24"/>
      <c r="E80" s="24"/>
    </row>
    <row r="81" spans="1:5">
      <c r="A81" s="24"/>
      <c r="B81" s="24"/>
      <c r="C81" s="24"/>
      <c r="D81" s="24"/>
      <c r="E81" s="24"/>
    </row>
    <row r="82" spans="1:5">
      <c r="A82" s="24"/>
      <c r="B82" s="60"/>
      <c r="C82" s="60"/>
      <c r="D82" s="24"/>
      <c r="E82" s="24"/>
    </row>
    <row r="83" spans="1:5">
      <c r="A83" s="24"/>
      <c r="B83" s="30"/>
      <c r="C83" s="30"/>
      <c r="D83" s="24"/>
      <c r="E83" s="24"/>
    </row>
    <row r="84" spans="1:5">
      <c r="A84" s="24"/>
      <c r="B84" s="24"/>
      <c r="C84" s="24"/>
      <c r="D84" s="24"/>
      <c r="E84" s="24"/>
    </row>
    <row r="85" spans="1:5">
      <c r="A85" s="24"/>
      <c r="B85" s="30"/>
      <c r="C85" s="30"/>
      <c r="D85" s="24"/>
      <c r="E85" s="24"/>
    </row>
    <row r="86" spans="1:5">
      <c r="A86" s="24"/>
      <c r="B86" s="24"/>
      <c r="C86" s="24"/>
      <c r="D86" s="24"/>
      <c r="E86" s="24"/>
    </row>
    <row r="87" spans="1:5">
      <c r="A87" s="24"/>
      <c r="B87" s="30"/>
      <c r="C87" s="30"/>
      <c r="D87" s="24"/>
      <c r="E87" s="24"/>
    </row>
    <row r="88" spans="1:5">
      <c r="A88" s="24"/>
      <c r="B88" s="24"/>
      <c r="C88" s="24"/>
      <c r="D88" s="24"/>
      <c r="E88" s="24"/>
    </row>
    <row r="89" spans="1:5">
      <c r="A89" s="24"/>
      <c r="B89" s="24"/>
      <c r="C89" s="24"/>
      <c r="D89" s="24"/>
      <c r="E89" s="24"/>
    </row>
    <row r="90" spans="1:5">
      <c r="A90" s="24"/>
      <c r="B90" s="24"/>
      <c r="C90" s="24"/>
      <c r="D90" s="24"/>
      <c r="E90" s="24"/>
    </row>
    <row r="91" spans="1:5">
      <c r="A91" s="24"/>
      <c r="B91" s="24"/>
      <c r="C91" s="24"/>
      <c r="D91" s="24"/>
      <c r="E91" s="24"/>
    </row>
    <row r="92" spans="1:5">
      <c r="A92" s="24"/>
      <c r="B92" s="24"/>
      <c r="C92" s="24"/>
      <c r="D92" s="24"/>
      <c r="E92" s="24"/>
    </row>
    <row r="93" spans="1:5">
      <c r="A93" s="24"/>
      <c r="B93" s="24"/>
      <c r="C93" s="24"/>
      <c r="D93" s="24"/>
      <c r="E93" s="24"/>
    </row>
    <row r="94" spans="1:5">
      <c r="A94" s="24"/>
      <c r="B94" s="24"/>
      <c r="C94" s="24"/>
      <c r="D94" s="24"/>
      <c r="E94" s="24"/>
    </row>
    <row r="95" spans="1:5">
      <c r="A95" s="24"/>
      <c r="B95" s="24"/>
      <c r="C95" s="24"/>
      <c r="D95" s="24"/>
      <c r="E95" s="24"/>
    </row>
    <row r="96" spans="1:5">
      <c r="A96" s="24"/>
      <c r="B96" s="24"/>
      <c r="C96" s="24"/>
      <c r="D96" s="24"/>
      <c r="E96" s="24"/>
    </row>
    <row r="97" spans="1:5">
      <c r="A97" s="24"/>
      <c r="B97" s="24"/>
      <c r="C97" s="24"/>
      <c r="D97" s="24"/>
      <c r="E97" s="24"/>
    </row>
    <row r="98" spans="1:5">
      <c r="A98" s="24"/>
      <c r="B98" s="24"/>
      <c r="C98" s="24"/>
      <c r="D98" s="24"/>
      <c r="E98" s="24"/>
    </row>
    <row r="99" spans="1:5">
      <c r="A99" s="24"/>
      <c r="B99" s="24"/>
      <c r="C99" s="24"/>
      <c r="D99" s="24"/>
      <c r="E99" s="24"/>
    </row>
    <row r="100" spans="1:5">
      <c r="A100" s="24"/>
      <c r="B100" s="24"/>
      <c r="C100" s="24"/>
      <c r="D100" s="24"/>
      <c r="E100" s="24"/>
    </row>
    <row r="101" spans="1:5">
      <c r="A101" s="24"/>
      <c r="B101" s="24"/>
      <c r="C101" s="24"/>
      <c r="D101" s="24"/>
      <c r="E101" s="24"/>
    </row>
    <row r="102" spans="1:5">
      <c r="A102" s="24"/>
      <c r="B102" s="24"/>
      <c r="C102" s="24"/>
      <c r="D102" s="24"/>
      <c r="E102" s="24"/>
    </row>
    <row r="103" spans="1:5">
      <c r="A103" s="24"/>
      <c r="B103" s="24"/>
      <c r="C103" s="24"/>
      <c r="D103" s="24"/>
      <c r="E103" s="24"/>
    </row>
    <row r="104" spans="1:5">
      <c r="A104" s="24"/>
      <c r="B104" s="24"/>
      <c r="C104" s="24"/>
      <c r="D104" s="24"/>
      <c r="E104" s="24"/>
    </row>
    <row r="105" spans="1:5">
      <c r="A105" s="24"/>
      <c r="B105" s="24"/>
      <c r="C105" s="24"/>
      <c r="D105" s="24"/>
      <c r="E105" s="24"/>
    </row>
    <row r="106" spans="1:5">
      <c r="A106" s="24"/>
      <c r="B106" s="24"/>
      <c r="C106" s="24"/>
      <c r="D106" s="24"/>
      <c r="E106" s="24"/>
    </row>
    <row r="107" spans="1:5">
      <c r="A107" s="24"/>
      <c r="B107" s="24"/>
      <c r="C107" s="24"/>
      <c r="D107" s="24"/>
      <c r="E107" s="24"/>
    </row>
    <row r="108" spans="1:5">
      <c r="A108" s="24"/>
      <c r="B108" s="24"/>
      <c r="C108" s="24"/>
      <c r="D108" s="24"/>
      <c r="E108" s="24"/>
    </row>
    <row r="109" spans="1:5">
      <c r="A109" s="24"/>
      <c r="B109" s="24"/>
      <c r="C109" s="24"/>
      <c r="D109" s="24"/>
      <c r="E109" s="24"/>
    </row>
    <row r="110" spans="1:5">
      <c r="A110" s="24"/>
      <c r="B110" s="24"/>
      <c r="C110" s="24"/>
      <c r="D110" s="24"/>
      <c r="E110" s="24"/>
    </row>
    <row r="111" spans="1:5">
      <c r="A111" s="24"/>
      <c r="B111" s="24"/>
      <c r="C111" s="24"/>
      <c r="D111" s="24"/>
      <c r="E111" s="24"/>
    </row>
    <row r="112" spans="1:5">
      <c r="A112" s="24"/>
      <c r="B112" s="24"/>
      <c r="C112" s="24"/>
      <c r="D112" s="24"/>
      <c r="E112" s="24"/>
    </row>
    <row r="113" spans="1:5">
      <c r="A113" s="24"/>
      <c r="B113" s="24"/>
      <c r="C113" s="24"/>
      <c r="D113" s="24"/>
      <c r="E113" s="24"/>
    </row>
    <row r="114" spans="1:5">
      <c r="A114" s="24"/>
      <c r="B114" s="24"/>
      <c r="C114" s="24"/>
      <c r="D114" s="24"/>
      <c r="E114" s="24"/>
    </row>
    <row r="115" spans="1:5">
      <c r="A115" s="24"/>
      <c r="B115" s="24"/>
      <c r="C115" s="24"/>
      <c r="D115" s="24"/>
      <c r="E115" s="24"/>
    </row>
    <row r="116" spans="1:5">
      <c r="A116" s="24"/>
      <c r="B116" s="24"/>
      <c r="C116" s="24"/>
      <c r="D116" s="24"/>
      <c r="E116" s="24"/>
    </row>
    <row r="117" spans="1:5">
      <c r="A117" s="24"/>
      <c r="B117" s="24"/>
      <c r="C117" s="24"/>
      <c r="D117" s="24"/>
      <c r="E117" s="24"/>
    </row>
    <row r="118" spans="1:5">
      <c r="A118" s="24"/>
      <c r="B118" s="24"/>
      <c r="C118" s="24"/>
      <c r="D118" s="24"/>
      <c r="E118" s="24"/>
    </row>
    <row r="119" spans="1:5">
      <c r="A119" s="24"/>
      <c r="B119" s="24"/>
      <c r="C119" s="24"/>
      <c r="D119" s="24"/>
      <c r="E119" s="24"/>
    </row>
    <row r="120" spans="1:5">
      <c r="A120" s="24"/>
      <c r="B120" s="24"/>
      <c r="C120" s="24"/>
      <c r="D120" s="24"/>
      <c r="E120" s="24"/>
    </row>
    <row r="121" spans="1:5">
      <c r="A121" s="24"/>
      <c r="B121" s="24"/>
      <c r="C121" s="24"/>
      <c r="D121" s="24"/>
      <c r="E121" s="24"/>
    </row>
    <row r="122" spans="1:5">
      <c r="A122" s="24"/>
      <c r="B122" s="24"/>
      <c r="C122" s="24"/>
      <c r="D122" s="24"/>
      <c r="E122" s="24"/>
    </row>
    <row r="123" spans="1:5">
      <c r="A123" s="24"/>
      <c r="B123" s="24"/>
      <c r="C123" s="24"/>
      <c r="D123" s="24"/>
      <c r="E123" s="24"/>
    </row>
    <row r="124" spans="1:5">
      <c r="A124" s="24"/>
      <c r="B124" s="24"/>
      <c r="C124" s="24"/>
      <c r="D124" s="24"/>
      <c r="E124" s="24"/>
    </row>
    <row r="125" spans="1:5">
      <c r="A125" s="24"/>
      <c r="B125" s="24"/>
      <c r="C125" s="24"/>
      <c r="D125" s="24"/>
      <c r="E125" s="24"/>
    </row>
  </sheetData>
  <pageMargins left="0.8" right="0.5" top="0.8" bottom="0.75" header="0.5" footer="0.5"/>
  <pageSetup scale="57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1F96-84AE-614B-A864-304011B599C0}">
  <sheetPr>
    <pageSetUpPr fitToPage="1"/>
  </sheetPr>
  <dimension ref="A1:I33"/>
  <sheetViews>
    <sheetView zoomScale="70" zoomScaleNormal="70" workbookViewId="0">
      <selection activeCell="K11" sqref="K11"/>
    </sheetView>
  </sheetViews>
  <sheetFormatPr defaultColWidth="10.6640625" defaultRowHeight="12.75"/>
  <cols>
    <col min="1" max="1" width="21.33203125" style="5" customWidth="1"/>
    <col min="2" max="2" width="13.88671875" style="5" customWidth="1"/>
    <col min="3" max="3" width="12.88671875" style="5" customWidth="1"/>
    <col min="4" max="4" width="12.33203125" style="5" customWidth="1"/>
    <col min="5" max="6" width="10.88671875" style="5" customWidth="1"/>
    <col min="7" max="16384" width="10.6640625" style="5"/>
  </cols>
  <sheetData>
    <row r="1" spans="1:9" ht="15.75">
      <c r="A1" s="13"/>
      <c r="B1" s="13"/>
      <c r="C1" s="125" t="s">
        <v>232</v>
      </c>
      <c r="D1" s="24"/>
      <c r="E1" s="24"/>
      <c r="F1" s="41"/>
      <c r="G1" s="4"/>
    </row>
    <row r="2" spans="1:9" ht="15.75">
      <c r="A2" s="24"/>
      <c r="B2" s="24"/>
      <c r="C2" s="125" t="s">
        <v>233</v>
      </c>
      <c r="D2" s="24"/>
      <c r="E2" s="24"/>
      <c r="F2" s="41"/>
      <c r="G2" s="4"/>
    </row>
    <row r="3" spans="1:9" ht="15.75">
      <c r="A3" s="24"/>
      <c r="B3" s="24"/>
      <c r="C3" s="125" t="s">
        <v>227</v>
      </c>
      <c r="D3" s="24"/>
      <c r="E3" s="24"/>
      <c r="F3" s="41"/>
      <c r="G3" s="4"/>
    </row>
    <row r="4" spans="1:9" ht="15">
      <c r="A4" s="24"/>
      <c r="B4" s="24"/>
      <c r="C4" s="24"/>
      <c r="D4" s="24"/>
      <c r="E4" s="24"/>
      <c r="F4" s="41"/>
      <c r="G4" s="4"/>
    </row>
    <row r="5" spans="1:9" ht="15">
      <c r="A5" s="171" t="s">
        <v>254</v>
      </c>
      <c r="B5" s="24"/>
      <c r="C5" s="24"/>
      <c r="D5" s="24"/>
      <c r="E5" s="24"/>
      <c r="F5" s="41"/>
      <c r="G5" s="4"/>
    </row>
    <row r="6" spans="1:9" ht="15">
      <c r="A6" s="38"/>
      <c r="B6" s="24"/>
      <c r="C6" s="24"/>
      <c r="D6" s="24"/>
      <c r="E6" s="24"/>
      <c r="F6" s="41"/>
      <c r="G6" s="4"/>
    </row>
    <row r="7" spans="1:9" ht="15.75">
      <c r="A7" s="52"/>
      <c r="B7" s="35"/>
      <c r="C7" s="53"/>
      <c r="D7" s="53"/>
      <c r="E7" s="53"/>
      <c r="F7" s="51"/>
      <c r="G7" s="4"/>
      <c r="H7" s="12"/>
    </row>
    <row r="8" spans="1:9" ht="15.75">
      <c r="A8" s="27" t="s">
        <v>208</v>
      </c>
      <c r="B8" s="45"/>
      <c r="C8" s="34"/>
      <c r="D8" s="34"/>
      <c r="E8" s="54"/>
      <c r="F8" s="41"/>
      <c r="H8" s="12"/>
    </row>
    <row r="9" spans="1:9" ht="15.75">
      <c r="A9" s="27"/>
      <c r="B9" s="45"/>
      <c r="C9" s="34"/>
      <c r="D9" s="34"/>
      <c r="E9" s="54"/>
      <c r="F9" s="41"/>
      <c r="H9" s="12"/>
    </row>
    <row r="10" spans="1:9" ht="15.75">
      <c r="A10" s="24" t="s">
        <v>59</v>
      </c>
      <c r="B10" s="48"/>
      <c r="C10" s="49">
        <v>1</v>
      </c>
      <c r="D10" s="49">
        <v>2</v>
      </c>
      <c r="E10" s="49">
        <v>3</v>
      </c>
      <c r="F10" s="49">
        <v>4</v>
      </c>
      <c r="G10" s="49" t="s">
        <v>39</v>
      </c>
    </row>
    <row r="11" spans="1:9" ht="15.75">
      <c r="A11" s="24"/>
      <c r="B11" s="45"/>
      <c r="C11" s="34"/>
      <c r="D11" s="34"/>
      <c r="E11" s="34"/>
      <c r="F11" s="55"/>
      <c r="G11" s="4"/>
      <c r="H11" s="12"/>
    </row>
    <row r="12" spans="1:9" s="8" customFormat="1" ht="15">
      <c r="A12" s="294"/>
      <c r="B12" s="57" t="s">
        <v>132</v>
      </c>
      <c r="C12" s="251"/>
      <c r="D12" s="251"/>
      <c r="E12" s="195"/>
      <c r="F12" s="195"/>
      <c r="G12" s="11"/>
      <c r="H12" s="11"/>
      <c r="I12" s="11"/>
    </row>
    <row r="13" spans="1:9" s="8" customFormat="1" ht="15">
      <c r="A13" s="13" t="s">
        <v>118</v>
      </c>
      <c r="B13" s="59"/>
      <c r="C13" s="295"/>
      <c r="D13" s="296"/>
      <c r="E13" s="296"/>
      <c r="F13" s="297"/>
      <c r="G13" s="253">
        <f>SUM(C13:F13)</f>
        <v>0</v>
      </c>
      <c r="H13" s="11"/>
      <c r="I13" s="11"/>
    </row>
    <row r="14" spans="1:9" s="8" customFormat="1" ht="15">
      <c r="A14" s="13" t="s">
        <v>209</v>
      </c>
      <c r="B14" s="59"/>
      <c r="C14" s="298"/>
      <c r="D14" s="299"/>
      <c r="E14" s="299"/>
      <c r="F14" s="300"/>
      <c r="G14" s="11"/>
      <c r="H14" s="11"/>
      <c r="I14" s="11"/>
    </row>
    <row r="15" spans="1:9" s="8" customFormat="1" ht="15">
      <c r="A15" s="36"/>
      <c r="B15" s="59"/>
      <c r="C15" s="58"/>
      <c r="D15" s="58"/>
      <c r="E15" s="39"/>
      <c r="F15" s="39"/>
      <c r="G15" s="11"/>
      <c r="H15" s="11"/>
      <c r="I15" s="11"/>
    </row>
    <row r="16" spans="1:9" s="8" customFormat="1" ht="15">
      <c r="A16" s="294"/>
      <c r="B16" s="57" t="s">
        <v>132</v>
      </c>
      <c r="C16" s="58"/>
      <c r="D16" s="58"/>
      <c r="E16" s="39"/>
      <c r="F16" s="39"/>
      <c r="G16" s="11"/>
      <c r="H16" s="11"/>
      <c r="I16" s="11"/>
    </row>
    <row r="17" spans="1:9" s="8" customFormat="1" ht="15">
      <c r="A17" s="13" t="s">
        <v>118</v>
      </c>
      <c r="B17" s="59"/>
      <c r="C17" s="295"/>
      <c r="D17" s="296"/>
      <c r="E17" s="296"/>
      <c r="F17" s="297"/>
      <c r="G17" s="253">
        <f>SUM(C17:F17)</f>
        <v>0</v>
      </c>
      <c r="H17" s="11"/>
      <c r="I17" s="11"/>
    </row>
    <row r="18" spans="1:9" s="8" customFormat="1" ht="15">
      <c r="A18" s="13" t="s">
        <v>209</v>
      </c>
      <c r="B18" s="59"/>
      <c r="C18" s="301"/>
      <c r="D18" s="302"/>
      <c r="E18" s="302"/>
      <c r="F18" s="303"/>
      <c r="G18" s="11"/>
      <c r="H18" s="11"/>
      <c r="I18" s="11"/>
    </row>
    <row r="19" spans="1:9" s="8" customFormat="1" ht="15">
      <c r="A19" s="36"/>
      <c r="B19" s="59"/>
      <c r="C19" s="61"/>
      <c r="D19" s="61"/>
      <c r="E19" s="61"/>
      <c r="F19" s="61"/>
      <c r="G19" s="11"/>
      <c r="H19" s="11"/>
      <c r="I19" s="11"/>
    </row>
    <row r="20" spans="1:9" s="8" customFormat="1" ht="15">
      <c r="A20" s="294"/>
      <c r="B20" s="57" t="s">
        <v>132</v>
      </c>
      <c r="C20" s="61"/>
      <c r="D20" s="61"/>
      <c r="E20" s="61"/>
      <c r="F20" s="61"/>
      <c r="G20" s="11"/>
      <c r="H20" s="11"/>
      <c r="I20" s="11"/>
    </row>
    <row r="21" spans="1:9" s="8" customFormat="1" ht="15">
      <c r="A21" s="13" t="s">
        <v>118</v>
      </c>
      <c r="B21" s="59"/>
      <c r="C21" s="295"/>
      <c r="D21" s="296"/>
      <c r="E21" s="296"/>
      <c r="F21" s="297"/>
      <c r="G21" s="253">
        <f>SUM(C21:F21)</f>
        <v>0</v>
      </c>
      <c r="H21" s="11"/>
      <c r="I21" s="11"/>
    </row>
    <row r="22" spans="1:9" s="8" customFormat="1" ht="15">
      <c r="A22" s="13" t="s">
        <v>209</v>
      </c>
      <c r="B22" s="59"/>
      <c r="C22" s="301"/>
      <c r="D22" s="302"/>
      <c r="E22" s="302"/>
      <c r="F22" s="303"/>
      <c r="G22" s="11"/>
      <c r="H22" s="11"/>
      <c r="I22" s="11"/>
    </row>
    <row r="23" spans="1:9" s="8" customFormat="1" ht="15">
      <c r="A23" s="36"/>
      <c r="B23" s="59"/>
      <c r="C23" s="252"/>
      <c r="D23" s="252"/>
      <c r="E23" s="252"/>
      <c r="F23" s="252"/>
      <c r="G23" s="11"/>
      <c r="H23" s="11"/>
      <c r="I23" s="11"/>
    </row>
    <row r="24" spans="1:9" s="8" customFormat="1" ht="15">
      <c r="A24" s="13" t="s">
        <v>210</v>
      </c>
      <c r="B24" s="59"/>
      <c r="C24" s="252"/>
      <c r="D24" s="252"/>
      <c r="E24" s="252"/>
      <c r="F24" s="252"/>
      <c r="G24" s="11"/>
      <c r="H24" s="11"/>
      <c r="I24" s="11"/>
    </row>
    <row r="25" spans="1:9" s="8" customFormat="1" ht="15">
      <c r="A25" s="13" t="s">
        <v>118</v>
      </c>
      <c r="B25" s="59"/>
      <c r="C25" s="295"/>
      <c r="D25" s="296"/>
      <c r="E25" s="296"/>
      <c r="F25" s="297"/>
      <c r="G25" s="253">
        <f>SUM(C25:F25)</f>
        <v>0</v>
      </c>
      <c r="H25" s="11"/>
      <c r="I25" s="11"/>
    </row>
    <row r="26" spans="1:9" s="8" customFormat="1" ht="15">
      <c r="A26" s="13" t="s">
        <v>209</v>
      </c>
      <c r="B26" s="59"/>
      <c r="C26" s="301"/>
      <c r="D26" s="302"/>
      <c r="E26" s="302"/>
      <c r="F26" s="303"/>
      <c r="G26" s="11"/>
      <c r="H26" s="11"/>
      <c r="I26" s="11"/>
    </row>
    <row r="27" spans="1:9" s="8" customFormat="1" ht="15">
      <c r="A27" s="36"/>
      <c r="B27" s="59"/>
      <c r="C27" s="252"/>
      <c r="D27" s="252"/>
      <c r="E27" s="252"/>
      <c r="F27" s="252"/>
      <c r="G27" s="11"/>
      <c r="H27" s="11"/>
      <c r="I27" s="11"/>
    </row>
    <row r="28" spans="1:9" s="8" customFormat="1" ht="15">
      <c r="A28" s="13" t="s">
        <v>211</v>
      </c>
      <c r="B28" s="59"/>
      <c r="C28" s="254">
        <f>C13+C17+C21+C25</f>
        <v>0</v>
      </c>
      <c r="D28" s="254">
        <f t="shared" ref="D28:F28" si="0">D13+D17+D21+D25</f>
        <v>0</v>
      </c>
      <c r="E28" s="254">
        <f t="shared" si="0"/>
        <v>0</v>
      </c>
      <c r="F28" s="254">
        <f t="shared" si="0"/>
        <v>0</v>
      </c>
      <c r="G28" s="254">
        <f>G13+G17+G21+G25</f>
        <v>0</v>
      </c>
      <c r="H28" s="11"/>
      <c r="I28" s="11"/>
    </row>
    <row r="29" spans="1:9" ht="15">
      <c r="A29" s="37"/>
      <c r="B29" s="62"/>
      <c r="C29" s="36"/>
      <c r="D29" s="39"/>
      <c r="E29" s="39"/>
      <c r="F29" s="63"/>
    </row>
    <row r="30" spans="1:9" ht="15">
      <c r="A30" s="18" t="s">
        <v>212</v>
      </c>
      <c r="B30" s="41"/>
      <c r="C30" s="255">
        <f>(C13*C14)+(C17*C18)+(C21*C22)+(C25*C26)</f>
        <v>0</v>
      </c>
      <c r="D30" s="255">
        <f t="shared" ref="D30:F30" si="1">(D13*D14)+(D17*D18)+(D21*D22)+(D25*D26)</f>
        <v>0</v>
      </c>
      <c r="E30" s="255">
        <f t="shared" si="1"/>
        <v>0</v>
      </c>
      <c r="F30" s="255">
        <f t="shared" si="1"/>
        <v>0</v>
      </c>
      <c r="G30" s="91">
        <f>SUM(C30:F30)</f>
        <v>0</v>
      </c>
    </row>
    <row r="31" spans="1:9" ht="15">
      <c r="A31" s="18"/>
    </row>
    <row r="32" spans="1:9" ht="15">
      <c r="A32" s="18"/>
    </row>
    <row r="33" spans="1:1" ht="15">
      <c r="A33" s="18"/>
    </row>
  </sheetData>
  <pageMargins left="1.18" right="0.75" top="0.8" bottom="0.75" header="0.5" footer="0.5"/>
  <pageSetup scale="75" orientation="portrait" horizontalDpi="4294967292" verticalDpi="4294967292" r:id="rId1"/>
  <headerFooter alignWithMargins="0">
    <oddFooter>&amp;L&amp;"Times,Regular"&amp;D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8A5C-9C6A-4FC8-9B75-7FB0718AB7C5}">
  <dimension ref="A1:G59"/>
  <sheetViews>
    <sheetView zoomScale="90" zoomScaleNormal="90" workbookViewId="0">
      <selection activeCell="G13" sqref="G13"/>
    </sheetView>
  </sheetViews>
  <sheetFormatPr defaultRowHeight="15"/>
  <cols>
    <col min="1" max="1" width="16.33203125" customWidth="1"/>
    <col min="2" max="2" width="20.77734375" customWidth="1"/>
    <col min="3" max="3" width="11.33203125" customWidth="1"/>
    <col min="4" max="4" width="11.44140625" customWidth="1"/>
    <col min="5" max="5" width="13.88671875" customWidth="1"/>
    <col min="6" max="7" width="11.33203125" customWidth="1"/>
  </cols>
  <sheetData>
    <row r="1" spans="1:7" ht="15.75">
      <c r="A1" s="13"/>
      <c r="B1" s="13"/>
      <c r="C1" s="125" t="s">
        <v>232</v>
      </c>
      <c r="D1" s="24"/>
      <c r="E1" s="24"/>
      <c r="F1" s="41"/>
    </row>
    <row r="2" spans="1:7" ht="15.75">
      <c r="A2" s="24"/>
      <c r="B2" s="24"/>
      <c r="C2" s="125" t="s">
        <v>233</v>
      </c>
      <c r="D2" s="24"/>
      <c r="E2" s="24"/>
      <c r="F2" s="41"/>
    </row>
    <row r="3" spans="1:7" ht="15.75">
      <c r="A3" s="24"/>
      <c r="B3" s="24"/>
      <c r="C3" s="125" t="s">
        <v>249</v>
      </c>
      <c r="D3" s="24"/>
      <c r="E3" s="24"/>
      <c r="F3" s="41"/>
    </row>
    <row r="4" spans="1:7">
      <c r="A4" s="24"/>
      <c r="B4" s="24"/>
      <c r="C4" s="24"/>
      <c r="D4" s="24"/>
      <c r="E4" s="24"/>
      <c r="F4" s="41"/>
    </row>
    <row r="5" spans="1:7">
      <c r="A5" s="171" t="s">
        <v>254</v>
      </c>
      <c r="B5" s="24"/>
      <c r="C5" s="24"/>
      <c r="D5" s="24"/>
      <c r="E5" s="24"/>
      <c r="F5" s="41"/>
    </row>
    <row r="6" spans="1:7" ht="17.100000000000001" customHeight="1"/>
    <row r="7" spans="1:7" s="5" customFormat="1" ht="15.75">
      <c r="A7" s="27" t="s">
        <v>28</v>
      </c>
      <c r="B7" s="42"/>
      <c r="C7" s="42"/>
      <c r="D7" s="43"/>
      <c r="E7" s="43"/>
      <c r="F7" s="44"/>
      <c r="G7" s="4"/>
    </row>
    <row r="8" spans="1:7" s="5" customFormat="1" ht="15" customHeight="1">
      <c r="A8" s="24"/>
      <c r="B8" s="42"/>
      <c r="C8" s="189" t="s">
        <v>193</v>
      </c>
      <c r="D8" s="189" t="s">
        <v>194</v>
      </c>
      <c r="E8" s="43"/>
      <c r="F8" s="44"/>
      <c r="G8" s="4"/>
    </row>
    <row r="9" spans="1:7" s="5" customFormat="1">
      <c r="A9" s="13" t="s">
        <v>250</v>
      </c>
      <c r="B9" s="42"/>
      <c r="C9" s="369">
        <v>2024</v>
      </c>
      <c r="D9" s="366">
        <v>116200</v>
      </c>
      <c r="E9" s="45"/>
      <c r="F9" s="44"/>
      <c r="G9" s="4"/>
    </row>
    <row r="10" spans="1:7" s="5" customFormat="1">
      <c r="A10" s="24" t="s">
        <v>58</v>
      </c>
      <c r="B10" s="42"/>
      <c r="C10" s="45"/>
      <c r="D10" s="45">
        <v>0.3</v>
      </c>
      <c r="E10" s="45"/>
      <c r="F10" s="44"/>
      <c r="G10" s="4"/>
    </row>
    <row r="11" spans="1:7">
      <c r="B11" s="321"/>
      <c r="C11" s="321"/>
      <c r="D11" s="321"/>
      <c r="E11" s="321"/>
    </row>
    <row r="12" spans="1:7" s="5" customFormat="1" ht="15" customHeight="1">
      <c r="A12" s="13" t="s">
        <v>134</v>
      </c>
      <c r="B12" s="332" t="s">
        <v>246</v>
      </c>
      <c r="C12" s="345"/>
      <c r="D12" s="189"/>
      <c r="E12" s="43"/>
      <c r="F12" s="44"/>
      <c r="G12" s="4"/>
    </row>
    <row r="13" spans="1:7" s="5" customFormat="1" ht="15" customHeight="1">
      <c r="A13" s="377" t="s">
        <v>260</v>
      </c>
      <c r="B13" s="66">
        <v>1</v>
      </c>
      <c r="C13" s="346"/>
      <c r="D13" s="189"/>
      <c r="E13" s="43"/>
      <c r="F13" s="44"/>
      <c r="G13" s="4"/>
    </row>
    <row r="14" spans="1:7" s="5" customFormat="1" ht="15" customHeight="1">
      <c r="A14" s="377"/>
      <c r="B14" s="66">
        <v>2</v>
      </c>
      <c r="C14" s="346"/>
      <c r="D14" s="189"/>
      <c r="E14" s="43"/>
      <c r="F14" s="44"/>
      <c r="G14" s="4"/>
    </row>
    <row r="15" spans="1:7" s="5" customFormat="1" ht="15" customHeight="1">
      <c r="A15" s="377"/>
      <c r="B15" s="66">
        <v>3</v>
      </c>
      <c r="C15" s="346"/>
      <c r="D15" s="189"/>
      <c r="E15" s="43"/>
      <c r="F15" s="44"/>
      <c r="G15" s="4"/>
    </row>
    <row r="16" spans="1:7" s="5" customFormat="1">
      <c r="A16" s="377"/>
      <c r="B16" s="66">
        <v>4</v>
      </c>
      <c r="C16" s="347"/>
      <c r="D16" s="88"/>
      <c r="E16" s="45"/>
      <c r="F16" s="44"/>
      <c r="G16" s="4"/>
    </row>
    <row r="17" spans="1:7" s="5" customFormat="1">
      <c r="A17" s="13"/>
      <c r="B17" s="66"/>
      <c r="C17" s="66"/>
      <c r="D17" s="88"/>
      <c r="E17" s="45"/>
      <c r="F17" s="44"/>
      <c r="G17" s="4"/>
    </row>
    <row r="18" spans="1:7" s="5" customFormat="1" ht="15.75">
      <c r="A18" s="27" t="s">
        <v>92</v>
      </c>
      <c r="B18" s="66"/>
      <c r="C18" s="66"/>
      <c r="D18" s="88"/>
      <c r="E18" s="45"/>
      <c r="F18" s="44"/>
      <c r="G18" s="4"/>
    </row>
    <row r="19" spans="1:7" s="5" customFormat="1">
      <c r="A19" s="374" t="s">
        <v>261</v>
      </c>
      <c r="B19" s="66"/>
      <c r="C19" s="66"/>
      <c r="D19" s="88"/>
      <c r="E19" s="45"/>
      <c r="F19" s="44"/>
      <c r="G19" s="4"/>
    </row>
    <row r="20" spans="1:7" s="5" customFormat="1" ht="30">
      <c r="A20" s="13" t="s">
        <v>247</v>
      </c>
      <c r="B20" s="335" t="s">
        <v>59</v>
      </c>
      <c r="C20" s="14" t="s">
        <v>251</v>
      </c>
      <c r="D20" s="358" t="s">
        <v>255</v>
      </c>
      <c r="E20" s="358" t="s">
        <v>256</v>
      </c>
      <c r="F20" s="45"/>
      <c r="G20" s="4"/>
    </row>
    <row r="21" spans="1:7" s="5" customFormat="1">
      <c r="A21" s="24"/>
      <c r="B21" s="65"/>
      <c r="C21" s="34"/>
      <c r="D21" s="34"/>
      <c r="E21" s="34"/>
      <c r="F21" s="45"/>
      <c r="G21" s="4"/>
    </row>
    <row r="22" spans="1:7">
      <c r="A22" s="294">
        <v>0.3</v>
      </c>
      <c r="B22" s="57" t="s">
        <v>132</v>
      </c>
      <c r="C22" s="24"/>
      <c r="D22" s="34"/>
      <c r="E22" s="34"/>
      <c r="F22" s="45"/>
    </row>
    <row r="23" spans="1:7">
      <c r="A23" s="56"/>
      <c r="B23" s="332" t="s">
        <v>246</v>
      </c>
      <c r="C23" s="330"/>
      <c r="D23" s="333"/>
      <c r="E23" s="46">
        <f>(C23*D23)*12</f>
        <v>0</v>
      </c>
      <c r="F23" s="45"/>
      <c r="G23" s="322"/>
    </row>
    <row r="24" spans="1:7">
      <c r="A24" s="112"/>
      <c r="B24" s="66">
        <v>1</v>
      </c>
      <c r="C24" s="331"/>
      <c r="D24" s="334"/>
      <c r="E24" s="46">
        <f>(C24*D24)*12</f>
        <v>0</v>
      </c>
      <c r="F24" s="45"/>
      <c r="G24" s="323"/>
    </row>
    <row r="25" spans="1:7">
      <c r="A25" s="33"/>
      <c r="B25" s="66">
        <v>2</v>
      </c>
      <c r="C25" s="331"/>
      <c r="D25" s="334"/>
      <c r="E25" s="46">
        <f>(C25*D25)*12</f>
        <v>0</v>
      </c>
      <c r="F25" s="47"/>
      <c r="G25" s="320"/>
    </row>
    <row r="26" spans="1:7">
      <c r="A26" s="33"/>
      <c r="B26" s="66">
        <v>3</v>
      </c>
      <c r="C26" s="331"/>
      <c r="D26" s="334"/>
      <c r="E26" s="46">
        <f>(C26*D26)*12</f>
        <v>0</v>
      </c>
      <c r="F26" s="47"/>
    </row>
    <row r="27" spans="1:7">
      <c r="A27" s="33"/>
      <c r="B27" s="66">
        <v>4</v>
      </c>
      <c r="C27" s="355"/>
      <c r="D27" s="356"/>
      <c r="E27" s="46">
        <f>(C27*D27)*12</f>
        <v>0</v>
      </c>
      <c r="F27" s="47"/>
      <c r="G27" s="322"/>
    </row>
    <row r="28" spans="1:7">
      <c r="A28" s="33"/>
      <c r="B28" s="336" t="s">
        <v>248</v>
      </c>
      <c r="C28" s="337">
        <f>SUM(C23:C27)</f>
        <v>0</v>
      </c>
      <c r="D28" s="357"/>
      <c r="E28" s="338">
        <f>SUM(E23:E27)</f>
        <v>0</v>
      </c>
      <c r="F28" s="47"/>
      <c r="G28" s="322"/>
    </row>
    <row r="29" spans="1:7">
      <c r="A29" s="294">
        <v>0.6</v>
      </c>
      <c r="B29" s="57" t="s">
        <v>132</v>
      </c>
      <c r="C29" s="34"/>
      <c r="D29" s="46"/>
      <c r="E29" s="46"/>
      <c r="F29" s="47"/>
      <c r="G29" s="323"/>
    </row>
    <row r="30" spans="1:7">
      <c r="A30" s="56"/>
      <c r="B30" s="332" t="s">
        <v>246</v>
      </c>
      <c r="C30" s="330"/>
      <c r="D30" s="333"/>
      <c r="E30" s="46">
        <f>(C30*D30)*12</f>
        <v>0</v>
      </c>
      <c r="F30" s="47"/>
      <c r="G30" s="324"/>
    </row>
    <row r="31" spans="1:7">
      <c r="A31" s="56"/>
      <c r="B31" s="66">
        <v>1</v>
      </c>
      <c r="C31" s="331"/>
      <c r="D31" s="334"/>
      <c r="E31" s="46">
        <f>(C31*D31)*12</f>
        <v>0</v>
      </c>
      <c r="F31" s="47"/>
      <c r="G31" s="324"/>
    </row>
    <row r="32" spans="1:7">
      <c r="A32" s="112"/>
      <c r="B32" s="66">
        <v>2</v>
      </c>
      <c r="C32" s="331"/>
      <c r="D32" s="334"/>
      <c r="E32" s="46">
        <f>(C32*D32)*12</f>
        <v>0</v>
      </c>
      <c r="F32" s="47"/>
      <c r="G32" s="324"/>
    </row>
    <row r="33" spans="1:7">
      <c r="A33" s="33"/>
      <c r="B33" s="66">
        <v>3</v>
      </c>
      <c r="C33" s="331"/>
      <c r="D33" s="334"/>
      <c r="E33" s="46">
        <f>(C33*D33)*12</f>
        <v>0</v>
      </c>
      <c r="F33" s="47"/>
    </row>
    <row r="34" spans="1:7">
      <c r="A34" s="33"/>
      <c r="B34" s="66">
        <v>4</v>
      </c>
      <c r="C34" s="355"/>
      <c r="D34" s="356"/>
      <c r="E34" s="46">
        <f>(C34*D34)*12</f>
        <v>0</v>
      </c>
      <c r="F34" s="47"/>
      <c r="G34" s="325"/>
    </row>
    <row r="35" spans="1:7">
      <c r="A35" s="33"/>
      <c r="B35" s="336" t="s">
        <v>248</v>
      </c>
      <c r="C35" s="337">
        <f>SUM(C30:C34)</f>
        <v>0</v>
      </c>
      <c r="D35" s="357"/>
      <c r="E35" s="338">
        <f>SUM(E30:E34)</f>
        <v>0</v>
      </c>
      <c r="F35" s="47"/>
      <c r="G35" s="322"/>
    </row>
    <row r="36" spans="1:7">
      <c r="A36" s="294">
        <v>0.8</v>
      </c>
      <c r="B36" s="57" t="s">
        <v>132</v>
      </c>
      <c r="C36" s="24"/>
      <c r="D36" s="34"/>
      <c r="E36" s="34"/>
      <c r="F36" s="47"/>
      <c r="G36" s="329"/>
    </row>
    <row r="37" spans="1:7">
      <c r="A37" s="56"/>
      <c r="B37" s="332" t="s">
        <v>246</v>
      </c>
      <c r="C37" s="330"/>
      <c r="D37" s="333"/>
      <c r="E37" s="46">
        <f t="shared" ref="E37:E41" si="0">(C37*D37)*12</f>
        <v>0</v>
      </c>
      <c r="F37" s="47"/>
      <c r="G37" s="20"/>
    </row>
    <row r="38" spans="1:7">
      <c r="A38" s="56"/>
      <c r="B38" s="66">
        <v>1</v>
      </c>
      <c r="C38" s="331"/>
      <c r="D38" s="334"/>
      <c r="E38" s="46">
        <f t="shared" si="0"/>
        <v>0</v>
      </c>
      <c r="F38" s="47"/>
      <c r="G38" s="20"/>
    </row>
    <row r="39" spans="1:7">
      <c r="A39" s="112"/>
      <c r="B39" s="66">
        <v>2</v>
      </c>
      <c r="C39" s="331"/>
      <c r="D39" s="334"/>
      <c r="E39" s="46">
        <f t="shared" si="0"/>
        <v>0</v>
      </c>
      <c r="F39" s="47"/>
      <c r="G39" s="20"/>
    </row>
    <row r="40" spans="1:7">
      <c r="A40" s="33"/>
      <c r="B40" s="66">
        <v>3</v>
      </c>
      <c r="C40" s="331"/>
      <c r="D40" s="334"/>
      <c r="E40" s="46">
        <f>(C40*D40)*12</f>
        <v>0</v>
      </c>
      <c r="F40" s="47"/>
      <c r="G40" s="20"/>
    </row>
    <row r="41" spans="1:7">
      <c r="A41" s="33"/>
      <c r="B41" s="66">
        <v>4</v>
      </c>
      <c r="C41" s="331"/>
      <c r="D41" s="334"/>
      <c r="E41" s="46">
        <f t="shared" si="0"/>
        <v>0</v>
      </c>
      <c r="F41" s="47"/>
      <c r="G41" s="20"/>
    </row>
    <row r="42" spans="1:7">
      <c r="A42" s="33"/>
      <c r="B42" s="336" t="s">
        <v>248</v>
      </c>
      <c r="C42" s="337">
        <f>SUM(C37:C41)</f>
        <v>0</v>
      </c>
      <c r="D42" s="338"/>
      <c r="E42" s="338">
        <f>SUM(E37:E41)</f>
        <v>0</v>
      </c>
      <c r="F42" s="47"/>
      <c r="G42" s="322"/>
    </row>
    <row r="43" spans="1:7">
      <c r="A43" s="294">
        <v>1</v>
      </c>
      <c r="B43" s="57" t="s">
        <v>132</v>
      </c>
      <c r="C43" s="97"/>
      <c r="D43" s="46"/>
      <c r="E43" s="46"/>
      <c r="F43" s="47"/>
    </row>
    <row r="44" spans="1:7">
      <c r="A44" s="56"/>
      <c r="B44" s="332" t="s">
        <v>246</v>
      </c>
      <c r="C44" s="330"/>
      <c r="D44" s="333"/>
      <c r="E44" s="46">
        <f t="shared" ref="E44:E48" si="1">(C44*D44)*12</f>
        <v>0</v>
      </c>
      <c r="F44" s="47"/>
    </row>
    <row r="45" spans="1:7">
      <c r="A45" s="56"/>
      <c r="B45" s="66">
        <v>1</v>
      </c>
      <c r="C45" s="331"/>
      <c r="D45" s="334"/>
      <c r="E45" s="46">
        <f>(C45*D45)*12</f>
        <v>0</v>
      </c>
      <c r="F45" s="47"/>
      <c r="G45" s="20"/>
    </row>
    <row r="46" spans="1:7">
      <c r="A46" s="112"/>
      <c r="B46" s="66">
        <v>2</v>
      </c>
      <c r="C46" s="331"/>
      <c r="D46" s="334"/>
      <c r="E46" s="46">
        <f t="shared" si="1"/>
        <v>0</v>
      </c>
      <c r="F46" s="47"/>
      <c r="G46" s="20"/>
    </row>
    <row r="47" spans="1:7">
      <c r="A47" s="33"/>
      <c r="B47" s="66">
        <v>3</v>
      </c>
      <c r="C47" s="331"/>
      <c r="D47" s="334"/>
      <c r="E47" s="46">
        <f t="shared" si="1"/>
        <v>0</v>
      </c>
      <c r="F47" s="47"/>
      <c r="G47" s="20"/>
    </row>
    <row r="48" spans="1:7">
      <c r="A48" s="33"/>
      <c r="B48" s="66">
        <v>4</v>
      </c>
      <c r="C48" s="331"/>
      <c r="D48" s="334"/>
      <c r="E48" s="46">
        <f t="shared" si="1"/>
        <v>0</v>
      </c>
      <c r="F48" s="47"/>
      <c r="G48" s="20"/>
    </row>
    <row r="49" spans="1:7" ht="15.75" thickBot="1">
      <c r="A49" s="33"/>
      <c r="B49" s="339" t="s">
        <v>248</v>
      </c>
      <c r="C49" s="340">
        <f>SUM(C44:C48)</f>
        <v>0</v>
      </c>
      <c r="D49" s="341"/>
      <c r="E49" s="341">
        <f>SUM(E44:E48)</f>
        <v>0</v>
      </c>
      <c r="F49" s="47"/>
      <c r="G49" s="322"/>
    </row>
    <row r="50" spans="1:7" ht="16.5" thickBot="1">
      <c r="A50" s="52"/>
      <c r="B50" s="342" t="s">
        <v>39</v>
      </c>
      <c r="C50" s="343">
        <f>SUM(C28+C35+C42+C49)</f>
        <v>0</v>
      </c>
      <c r="D50" s="344"/>
      <c r="E50" s="367">
        <f>SUM(E28+E35+E42+E49)</f>
        <v>0</v>
      </c>
      <c r="F50" s="47"/>
      <c r="G50" s="326"/>
    </row>
    <row r="51" spans="1:7">
      <c r="B51" s="321"/>
      <c r="D51" s="20"/>
      <c r="E51" s="20"/>
      <c r="F51" s="20"/>
      <c r="G51" s="20"/>
    </row>
    <row r="52" spans="1:7">
      <c r="B52" s="321"/>
      <c r="D52" s="20"/>
      <c r="E52" s="20"/>
      <c r="F52" s="20"/>
      <c r="G52" s="20"/>
    </row>
    <row r="53" spans="1:7">
      <c r="B53" s="321"/>
      <c r="D53" s="326"/>
      <c r="E53" s="326"/>
      <c r="F53" s="326"/>
      <c r="G53" s="326"/>
    </row>
    <row r="54" spans="1:7">
      <c r="B54" s="327"/>
      <c r="F54" s="320"/>
    </row>
    <row r="55" spans="1:7">
      <c r="D55" s="326"/>
      <c r="E55" s="326"/>
      <c r="F55" s="326"/>
      <c r="G55" s="326"/>
    </row>
    <row r="56" spans="1:7">
      <c r="B56" s="321"/>
      <c r="D56" s="20"/>
      <c r="E56" s="20"/>
      <c r="F56" s="20"/>
      <c r="G56" s="20"/>
    </row>
    <row r="57" spans="1:7">
      <c r="B57" s="321"/>
      <c r="D57" s="20"/>
      <c r="E57" s="20"/>
      <c r="F57" s="20"/>
      <c r="G57" s="20"/>
    </row>
    <row r="58" spans="1:7">
      <c r="B58" s="321"/>
      <c r="D58" s="20"/>
      <c r="E58" s="20"/>
      <c r="F58" s="20"/>
      <c r="G58" s="20"/>
    </row>
    <row r="59" spans="1:7">
      <c r="B59" s="321"/>
      <c r="D59" s="326"/>
      <c r="E59" s="326"/>
      <c r="F59" s="326"/>
      <c r="G59" s="326"/>
    </row>
  </sheetData>
  <mergeCells count="1">
    <mergeCell ref="A13:A16"/>
  </mergeCells>
  <pageMargins left="0.7" right="0.7" top="0.75" bottom="0.75" header="0.3" footer="0.3"/>
  <pageSetup scale="89" orientation="portrait" horizontalDpi="1200" verticalDpi="1200" r:id="rId1"/>
  <rowBreaks count="1" manualBreakCount="1">
    <brk id="50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9"/>
  <sheetViews>
    <sheetView topLeftCell="A46" zoomScale="90" zoomScaleNormal="90" workbookViewId="0">
      <selection activeCell="E54" sqref="E54"/>
    </sheetView>
  </sheetViews>
  <sheetFormatPr defaultColWidth="10.6640625" defaultRowHeight="12.75"/>
  <cols>
    <col min="1" max="1" width="21.88671875" style="5" customWidth="1"/>
    <col min="2" max="2" width="16.33203125" style="5" customWidth="1"/>
    <col min="3" max="3" width="12.88671875" style="5" customWidth="1"/>
    <col min="4" max="4" width="12.33203125" style="5" customWidth="1"/>
    <col min="5" max="6" width="10.88671875" style="5" customWidth="1"/>
    <col min="7" max="16384" width="10.6640625" style="5"/>
  </cols>
  <sheetData>
    <row r="1" spans="1:9" ht="15.75">
      <c r="A1" s="13"/>
      <c r="B1" s="13"/>
      <c r="C1" s="125" t="str">
        <f>'Sources and Uses'!$C$1</f>
        <v>HOMESTEAD RD.</v>
      </c>
      <c r="D1" s="24"/>
      <c r="E1" s="24"/>
      <c r="F1" s="41"/>
      <c r="G1" s="4"/>
    </row>
    <row r="2" spans="1:9" ht="15.75">
      <c r="A2" s="24"/>
      <c r="B2" s="24"/>
      <c r="C2" s="125" t="str">
        <f>'Sources and Uses'!$C$2</f>
        <v>MIXED INCOME HOUSING DEVELOPMENT</v>
      </c>
      <c r="D2" s="24"/>
      <c r="E2" s="24"/>
      <c r="F2" s="41"/>
      <c r="G2" s="4"/>
    </row>
    <row r="3" spans="1:9" ht="15.75">
      <c r="A3" s="24"/>
      <c r="B3" s="24"/>
      <c r="C3" s="125" t="s">
        <v>195</v>
      </c>
      <c r="D3" s="24"/>
      <c r="E3" s="24"/>
      <c r="F3" s="41"/>
      <c r="G3" s="4"/>
    </row>
    <row r="4" spans="1:9" ht="15.75">
      <c r="A4" s="24"/>
      <c r="B4" s="24"/>
      <c r="C4" s="25" t="s">
        <v>196</v>
      </c>
      <c r="D4" s="24"/>
      <c r="E4" s="24"/>
      <c r="F4" s="41"/>
      <c r="G4" s="4"/>
    </row>
    <row r="5" spans="1:9" ht="15">
      <c r="A5" s="24"/>
      <c r="B5" s="24"/>
      <c r="C5" s="24"/>
      <c r="D5" s="24"/>
      <c r="E5" s="24"/>
      <c r="F5" s="41"/>
      <c r="G5" s="4"/>
    </row>
    <row r="6" spans="1:9" ht="15">
      <c r="A6" s="171" t="s">
        <v>141</v>
      </c>
      <c r="B6" s="24"/>
      <c r="C6" s="24"/>
      <c r="D6" s="24"/>
      <c r="E6" s="24"/>
      <c r="F6" s="41"/>
      <c r="G6" s="4"/>
    </row>
    <row r="7" spans="1:9" ht="15">
      <c r="A7" s="38"/>
      <c r="B7" s="24"/>
      <c r="C7" s="24"/>
      <c r="D7" s="24"/>
      <c r="E7" s="24"/>
      <c r="F7" s="41"/>
      <c r="G7" s="4"/>
    </row>
    <row r="8" spans="1:9" ht="15.75">
      <c r="A8" s="27" t="s">
        <v>28</v>
      </c>
      <c r="B8" s="42"/>
      <c r="C8" s="42"/>
      <c r="D8" s="43"/>
      <c r="E8" s="43"/>
      <c r="F8" s="44"/>
      <c r="G8" s="4"/>
    </row>
    <row r="9" spans="1:9" ht="15" customHeight="1">
      <c r="A9" s="24"/>
      <c r="B9" s="42"/>
      <c r="C9" s="189" t="s">
        <v>193</v>
      </c>
      <c r="D9" s="189" t="s">
        <v>194</v>
      </c>
      <c r="E9" s="43"/>
      <c r="F9" s="44"/>
      <c r="G9" s="4"/>
    </row>
    <row r="10" spans="1:9" ht="15">
      <c r="A10" s="13" t="s">
        <v>192</v>
      </c>
      <c r="B10" s="42"/>
      <c r="C10" s="328">
        <v>2021</v>
      </c>
      <c r="D10" s="190">
        <v>84900</v>
      </c>
      <c r="E10" s="45"/>
      <c r="F10" s="44"/>
      <c r="G10" s="4"/>
    </row>
    <row r="11" spans="1:9" ht="15">
      <c r="A11" s="24" t="s">
        <v>58</v>
      </c>
      <c r="B11" s="42"/>
      <c r="C11" s="45"/>
      <c r="D11" s="45">
        <v>0.3</v>
      </c>
      <c r="E11" s="45"/>
      <c r="F11" s="44"/>
      <c r="G11" s="4"/>
    </row>
    <row r="12" spans="1:9" ht="15">
      <c r="A12" s="24"/>
      <c r="B12" s="24"/>
      <c r="C12" s="24"/>
      <c r="D12" s="24"/>
      <c r="E12" s="24"/>
      <c r="F12" s="47"/>
      <c r="G12" s="4"/>
    </row>
    <row r="13" spans="1:9" ht="15.75">
      <c r="A13" s="24" t="s">
        <v>59</v>
      </c>
      <c r="B13" s="48" t="s">
        <v>39</v>
      </c>
      <c r="C13" s="283" t="s">
        <v>187</v>
      </c>
      <c r="D13" s="49">
        <v>1</v>
      </c>
      <c r="E13" s="49">
        <v>2</v>
      </c>
      <c r="F13" s="49">
        <v>3</v>
      </c>
      <c r="G13" s="49">
        <v>4</v>
      </c>
      <c r="H13" s="17"/>
    </row>
    <row r="14" spans="1:9" ht="15.75">
      <c r="A14" s="24" t="s">
        <v>133</v>
      </c>
      <c r="B14" s="42"/>
      <c r="C14" s="284"/>
      <c r="D14" s="136"/>
      <c r="E14" s="136"/>
      <c r="F14" s="136"/>
      <c r="G14" s="137"/>
      <c r="H14" s="16"/>
    </row>
    <row r="15" spans="1:9" ht="15.75">
      <c r="A15" s="24" t="s">
        <v>91</v>
      </c>
      <c r="B15" s="42"/>
      <c r="C15" s="285"/>
      <c r="D15" s="86"/>
      <c r="E15" s="86"/>
      <c r="F15" s="86"/>
      <c r="G15" s="138"/>
      <c r="H15" s="10"/>
      <c r="I15" s="4"/>
    </row>
    <row r="16" spans="1:9" ht="15.75">
      <c r="A16" s="24" t="s">
        <v>134</v>
      </c>
      <c r="B16" s="42"/>
      <c r="C16" s="286"/>
      <c r="D16" s="139"/>
      <c r="E16" s="139"/>
      <c r="F16" s="139"/>
      <c r="G16" s="140"/>
      <c r="H16" s="10"/>
      <c r="I16" s="4"/>
    </row>
    <row r="17" spans="1:10" ht="15.75">
      <c r="A17" s="24" t="s">
        <v>46</v>
      </c>
      <c r="B17" s="50">
        <f>SUM(D17:G17)</f>
        <v>0</v>
      </c>
      <c r="C17" s="287">
        <f>'Dev Prog '!$C12</f>
        <v>0</v>
      </c>
      <c r="D17" s="287">
        <f>'Dev Prog '!$C13</f>
        <v>0</v>
      </c>
      <c r="E17" s="287">
        <f>'Dev Prog '!$C14</f>
        <v>0</v>
      </c>
      <c r="F17" s="287">
        <f>'Dev Prog '!$C15</f>
        <v>0</v>
      </c>
      <c r="G17" s="287">
        <f>'Dev Prog '!$C16</f>
        <v>0</v>
      </c>
      <c r="H17" s="15"/>
      <c r="I17" s="4"/>
    </row>
    <row r="18" spans="1:10" ht="15.75">
      <c r="A18" s="24"/>
      <c r="B18" s="42"/>
      <c r="C18" s="41"/>
      <c r="D18" s="46"/>
      <c r="E18" s="46"/>
      <c r="F18" s="46"/>
      <c r="G18" s="51"/>
      <c r="H18" s="4"/>
      <c r="I18" s="12"/>
    </row>
    <row r="19" spans="1:10" ht="15.75">
      <c r="A19" s="52"/>
      <c r="B19" s="35"/>
      <c r="C19" s="41"/>
      <c r="D19" s="53"/>
      <c r="E19" s="53"/>
      <c r="F19" s="53"/>
      <c r="G19" s="51"/>
      <c r="H19" s="4"/>
      <c r="I19" s="12"/>
    </row>
    <row r="20" spans="1:10" ht="15.75">
      <c r="A20" s="27" t="s">
        <v>92</v>
      </c>
      <c r="B20" s="45"/>
      <c r="C20" s="41"/>
      <c r="D20" s="34"/>
      <c r="E20" s="34"/>
      <c r="F20" s="54"/>
      <c r="G20" s="41"/>
      <c r="I20" s="12"/>
    </row>
    <row r="21" spans="1:10" ht="15.75">
      <c r="A21" s="24"/>
      <c r="B21" s="45"/>
      <c r="C21" s="41"/>
      <c r="D21" s="34"/>
      <c r="E21" s="34"/>
      <c r="F21" s="34"/>
      <c r="G21" s="55"/>
      <c r="H21" s="4"/>
      <c r="I21" s="12"/>
    </row>
    <row r="22" spans="1:10" s="8" customFormat="1" ht="15">
      <c r="A22" s="294"/>
      <c r="B22" s="57" t="s">
        <v>132</v>
      </c>
      <c r="C22" s="41"/>
      <c r="D22" s="58"/>
      <c r="E22" s="58"/>
      <c r="F22" s="39"/>
      <c r="G22" s="39"/>
      <c r="H22" s="11"/>
      <c r="I22" s="11"/>
      <c r="J22" s="11"/>
    </row>
    <row r="23" spans="1:10" s="8" customFormat="1" ht="15">
      <c r="A23" s="36" t="s">
        <v>29</v>
      </c>
      <c r="B23" s="59"/>
      <c r="C23" s="329">
        <f>C10*$A$22</f>
        <v>0</v>
      </c>
      <c r="D23" s="329">
        <f>D10*$A$22</f>
        <v>0</v>
      </c>
      <c r="E23" s="329">
        <f>E10*$A$22</f>
        <v>0</v>
      </c>
      <c r="F23" s="329">
        <f>F10*$A$22</f>
        <v>0</v>
      </c>
      <c r="G23" s="329">
        <f>G10*$A$22</f>
        <v>0</v>
      </c>
      <c r="H23" s="11"/>
      <c r="I23" s="11"/>
      <c r="J23" s="11"/>
    </row>
    <row r="24" spans="1:10" s="8" customFormat="1" ht="15">
      <c r="A24" s="36" t="s">
        <v>7</v>
      </c>
      <c r="B24" s="59"/>
      <c r="C24" s="285"/>
      <c r="D24" s="146"/>
      <c r="E24" s="146"/>
      <c r="F24" s="146"/>
      <c r="G24" s="147"/>
      <c r="H24" s="11"/>
      <c r="I24" s="11"/>
      <c r="J24" s="11"/>
    </row>
    <row r="25" spans="1:10" s="8" customFormat="1" ht="15">
      <c r="A25" s="36" t="s">
        <v>57</v>
      </c>
      <c r="B25" s="59"/>
      <c r="C25" s="285"/>
      <c r="D25" s="146"/>
      <c r="E25" s="146"/>
      <c r="F25" s="146"/>
      <c r="G25" s="147"/>
      <c r="H25" s="11"/>
      <c r="I25" s="11"/>
      <c r="J25" s="11"/>
    </row>
    <row r="26" spans="1:10" s="8" customFormat="1" ht="15">
      <c r="A26" s="36" t="s">
        <v>174</v>
      </c>
      <c r="B26" s="59"/>
      <c r="C26" s="286"/>
      <c r="D26" s="148"/>
      <c r="E26" s="148"/>
      <c r="F26" s="148"/>
      <c r="G26" s="149"/>
      <c r="H26" s="11"/>
      <c r="I26" s="11"/>
      <c r="J26" s="11"/>
    </row>
    <row r="27" spans="1:10" s="8" customFormat="1" ht="15">
      <c r="A27" s="36"/>
      <c r="B27" s="59"/>
      <c r="C27" s="41"/>
      <c r="D27" s="58"/>
      <c r="E27" s="58"/>
      <c r="F27" s="39"/>
      <c r="G27" s="39"/>
      <c r="H27" s="11"/>
      <c r="I27" s="11"/>
      <c r="J27" s="11"/>
    </row>
    <row r="28" spans="1:10" s="8" customFormat="1" ht="15">
      <c r="A28" s="141"/>
      <c r="B28" s="57" t="s">
        <v>132</v>
      </c>
      <c r="C28" s="41"/>
      <c r="D28" s="58"/>
      <c r="E28" s="58"/>
      <c r="F28" s="39"/>
      <c r="G28" s="39"/>
      <c r="H28" s="11"/>
      <c r="I28" s="11"/>
      <c r="J28" s="11"/>
    </row>
    <row r="29" spans="1:10" s="8" customFormat="1" ht="15">
      <c r="A29" s="36" t="s">
        <v>29</v>
      </c>
      <c r="B29" s="59"/>
      <c r="C29" s="284"/>
      <c r="D29" s="143"/>
      <c r="E29" s="143"/>
      <c r="F29" s="143"/>
      <c r="G29" s="144"/>
      <c r="H29" s="11"/>
      <c r="I29" s="11"/>
      <c r="J29" s="11"/>
    </row>
    <row r="30" spans="1:10" s="8" customFormat="1" ht="15">
      <c r="A30" s="36" t="s">
        <v>7</v>
      </c>
      <c r="B30" s="59"/>
      <c r="C30" s="285"/>
      <c r="D30" s="146"/>
      <c r="E30" s="146"/>
      <c r="F30" s="146"/>
      <c r="G30" s="147"/>
      <c r="H30" s="11"/>
      <c r="I30" s="11"/>
      <c r="J30" s="11"/>
    </row>
    <row r="31" spans="1:10" s="8" customFormat="1" ht="15">
      <c r="A31" s="36" t="s">
        <v>57</v>
      </c>
      <c r="B31" s="59"/>
      <c r="C31" s="285"/>
      <c r="D31" s="146"/>
      <c r="E31" s="146"/>
      <c r="F31" s="146"/>
      <c r="G31" s="147"/>
      <c r="H31" s="11"/>
      <c r="I31" s="11"/>
      <c r="J31" s="11"/>
    </row>
    <row r="32" spans="1:10" s="8" customFormat="1" ht="15">
      <c r="A32" s="36" t="s">
        <v>174</v>
      </c>
      <c r="B32" s="59"/>
      <c r="C32" s="286"/>
      <c r="D32" s="148"/>
      <c r="E32" s="148"/>
      <c r="F32" s="148"/>
      <c r="G32" s="149"/>
      <c r="H32" s="11"/>
      <c r="I32" s="11"/>
      <c r="J32" s="11"/>
    </row>
    <row r="33" spans="1:10" s="8" customFormat="1" ht="15">
      <c r="A33" s="36"/>
      <c r="B33" s="59"/>
      <c r="C33" s="41"/>
      <c r="D33" s="61"/>
      <c r="E33" s="61"/>
      <c r="F33" s="61"/>
      <c r="G33" s="61"/>
      <c r="H33" s="11"/>
      <c r="I33" s="11"/>
      <c r="J33" s="11"/>
    </row>
    <row r="34" spans="1:10" s="8" customFormat="1" ht="15">
      <c r="A34" s="141"/>
      <c r="B34" s="57" t="s">
        <v>132</v>
      </c>
      <c r="C34" s="41"/>
      <c r="D34" s="61"/>
      <c r="E34" s="61"/>
      <c r="F34" s="61"/>
      <c r="G34" s="61"/>
      <c r="H34" s="11"/>
      <c r="I34" s="11"/>
      <c r="J34" s="11"/>
    </row>
    <row r="35" spans="1:10" s="8" customFormat="1" ht="15">
      <c r="A35" s="36" t="s">
        <v>29</v>
      </c>
      <c r="B35" s="59"/>
      <c r="C35" s="284"/>
      <c r="D35" s="143"/>
      <c r="E35" s="143"/>
      <c r="F35" s="143"/>
      <c r="G35" s="144"/>
      <c r="H35" s="11"/>
      <c r="I35" s="11"/>
      <c r="J35" s="11"/>
    </row>
    <row r="36" spans="1:10" s="8" customFormat="1" ht="15">
      <c r="A36" s="36" t="s">
        <v>7</v>
      </c>
      <c r="B36" s="59"/>
      <c r="C36" s="285"/>
      <c r="D36" s="146"/>
      <c r="E36" s="146"/>
      <c r="F36" s="146"/>
      <c r="G36" s="147"/>
      <c r="H36" s="11"/>
      <c r="I36" s="11"/>
      <c r="J36" s="11"/>
    </row>
    <row r="37" spans="1:10" s="8" customFormat="1" ht="15">
      <c r="A37" s="36" t="s">
        <v>57</v>
      </c>
      <c r="B37" s="59"/>
      <c r="C37" s="285"/>
      <c r="D37" s="146"/>
      <c r="E37" s="146"/>
      <c r="F37" s="146"/>
      <c r="G37" s="147"/>
      <c r="H37" s="11"/>
      <c r="I37" s="11"/>
      <c r="J37" s="11"/>
    </row>
    <row r="38" spans="1:10" s="8" customFormat="1" ht="15">
      <c r="A38" s="36" t="s">
        <v>174</v>
      </c>
      <c r="B38" s="59"/>
      <c r="C38" s="286"/>
      <c r="D38" s="148"/>
      <c r="E38" s="148"/>
      <c r="F38" s="148"/>
      <c r="G38" s="149"/>
      <c r="H38" s="11"/>
      <c r="I38" s="11"/>
      <c r="J38" s="11"/>
    </row>
    <row r="39" spans="1:10" ht="15">
      <c r="A39" s="37"/>
      <c r="B39" s="62"/>
      <c r="C39" s="36"/>
      <c r="D39" s="39"/>
      <c r="E39" s="39"/>
      <c r="F39" s="63"/>
    </row>
    <row r="40" spans="1:10" ht="15">
      <c r="A40" s="141"/>
      <c r="B40" s="57" t="s">
        <v>132</v>
      </c>
      <c r="C40" s="41"/>
      <c r="D40" s="61"/>
      <c r="E40" s="61"/>
      <c r="F40" s="61"/>
      <c r="G40" s="61"/>
    </row>
    <row r="41" spans="1:10" ht="15">
      <c r="A41" s="36" t="s">
        <v>29</v>
      </c>
      <c r="B41" s="59"/>
      <c r="C41" s="284"/>
      <c r="D41" s="143"/>
      <c r="E41" s="143"/>
      <c r="F41" s="143"/>
      <c r="G41" s="144"/>
    </row>
    <row r="42" spans="1:10" ht="15">
      <c r="A42" s="36" t="s">
        <v>7</v>
      </c>
      <c r="B42" s="59"/>
      <c r="C42" s="285"/>
      <c r="D42" s="146"/>
      <c r="E42" s="146"/>
      <c r="F42" s="146"/>
      <c r="G42" s="147"/>
    </row>
    <row r="43" spans="1:10" ht="15">
      <c r="A43" s="36" t="s">
        <v>57</v>
      </c>
      <c r="B43" s="59"/>
      <c r="C43" s="285"/>
      <c r="D43" s="146"/>
      <c r="E43" s="146"/>
      <c r="F43" s="146"/>
      <c r="G43" s="147"/>
    </row>
    <row r="44" spans="1:10" ht="15">
      <c r="A44" s="36" t="s">
        <v>174</v>
      </c>
      <c r="B44" s="59"/>
      <c r="C44" s="286"/>
      <c r="D44" s="148"/>
      <c r="E44" s="148"/>
      <c r="F44" s="148"/>
      <c r="G44" s="149"/>
    </row>
    <row r="45" spans="1:10" ht="15">
      <c r="A45" s="37"/>
      <c r="B45" s="62"/>
      <c r="C45" s="36"/>
      <c r="D45" s="39"/>
      <c r="E45" s="39"/>
      <c r="F45" s="63"/>
    </row>
    <row r="46" spans="1:10" ht="15">
      <c r="A46" s="37"/>
      <c r="B46" s="62"/>
      <c r="C46" s="36"/>
      <c r="D46" s="39"/>
      <c r="E46" s="39"/>
      <c r="F46" s="63"/>
    </row>
    <row r="47" spans="1:10" ht="15.75">
      <c r="A47" s="27" t="s">
        <v>42</v>
      </c>
      <c r="B47" s="64"/>
      <c r="C47" s="24"/>
      <c r="D47" s="34"/>
      <c r="E47" s="34"/>
      <c r="F47" s="47"/>
    </row>
    <row r="48" spans="1:10" customFormat="1" ht="14.1" customHeight="1">
      <c r="A48" s="24"/>
      <c r="B48" s="24"/>
      <c r="C48" s="65"/>
      <c r="D48" s="34"/>
      <c r="E48" s="34" t="s">
        <v>122</v>
      </c>
      <c r="F48" s="45"/>
      <c r="G48" s="3"/>
      <c r="H48" s="3"/>
    </row>
    <row r="49" spans="1:8" customFormat="1" ht="14.1" customHeight="1">
      <c r="A49" s="24" t="s">
        <v>157</v>
      </c>
      <c r="B49" s="65"/>
      <c r="C49" s="34" t="s">
        <v>158</v>
      </c>
      <c r="D49" s="34" t="s">
        <v>72</v>
      </c>
      <c r="E49" s="34" t="s">
        <v>33</v>
      </c>
      <c r="F49" s="45"/>
      <c r="G49" s="3"/>
      <c r="H49" s="3"/>
    </row>
    <row r="50" spans="1:8" customFormat="1" ht="14.1" customHeight="1">
      <c r="A50" s="24"/>
      <c r="B50" s="65"/>
      <c r="C50" s="24"/>
      <c r="D50" s="34"/>
      <c r="E50" s="34"/>
      <c r="F50" s="45"/>
      <c r="G50" s="3"/>
      <c r="H50" s="3"/>
    </row>
    <row r="51" spans="1:8" customFormat="1" ht="14.1" customHeight="1">
      <c r="A51" s="56">
        <f>A22</f>
        <v>0</v>
      </c>
      <c r="B51" s="66">
        <f>D$13</f>
        <v>1</v>
      </c>
      <c r="C51" s="150">
        <f>D17</f>
        <v>0</v>
      </c>
      <c r="D51" s="46">
        <f>D$26</f>
        <v>0</v>
      </c>
      <c r="E51" s="46">
        <f>C51*D51</f>
        <v>0</v>
      </c>
      <c r="F51" s="45"/>
      <c r="G51" s="3"/>
      <c r="H51" s="3"/>
    </row>
    <row r="52" spans="1:8" customFormat="1" ht="14.1" customHeight="1">
      <c r="A52" s="112"/>
      <c r="B52" s="66">
        <f>E$13</f>
        <v>2</v>
      </c>
      <c r="C52" s="151">
        <f>ROUND(MIN(0.1*E$17,0.1*B$17-C53-C54),0)</f>
        <v>0</v>
      </c>
      <c r="D52" s="46">
        <f>E$26</f>
        <v>0</v>
      </c>
      <c r="E52" s="46">
        <f>C52*D52</f>
        <v>0</v>
      </c>
      <c r="F52" s="45"/>
      <c r="G52" s="3"/>
      <c r="H52" s="114"/>
    </row>
    <row r="53" spans="1:8" ht="14.1" customHeight="1">
      <c r="A53" s="33"/>
      <c r="B53" s="66">
        <f>F$13</f>
        <v>3</v>
      </c>
      <c r="C53" s="151">
        <f>ROUNDUP(0.1*F$17,0)</f>
        <v>0</v>
      </c>
      <c r="D53" s="46">
        <f>F$26</f>
        <v>0</v>
      </c>
      <c r="E53" s="46">
        <f>C53*D53</f>
        <v>0</v>
      </c>
      <c r="F53" s="47"/>
    </row>
    <row r="54" spans="1:8" ht="14.1" customHeight="1">
      <c r="A54" s="33"/>
      <c r="B54" s="66">
        <f>G$13</f>
        <v>4</v>
      </c>
      <c r="C54" s="152">
        <f>ROUND(0.1*G$17,0)</f>
        <v>0</v>
      </c>
      <c r="D54" s="46">
        <f>G$26</f>
        <v>0</v>
      </c>
      <c r="E54" s="46">
        <f t="shared" ref="E54:E59" si="0">C54*D54</f>
        <v>0</v>
      </c>
      <c r="F54" s="47"/>
    </row>
    <row r="55" spans="1:8" ht="15">
      <c r="A55" s="33"/>
      <c r="B55" s="66"/>
      <c r="C55" s="34"/>
      <c r="D55" s="46"/>
      <c r="E55" s="46"/>
      <c r="F55" s="47"/>
    </row>
    <row r="56" spans="1:8" ht="15">
      <c r="A56" s="56">
        <f>A28</f>
        <v>0</v>
      </c>
      <c r="B56" s="66">
        <f>D$13</f>
        <v>1</v>
      </c>
      <c r="C56" s="153">
        <v>0</v>
      </c>
      <c r="D56" s="46">
        <f>D$32</f>
        <v>0</v>
      </c>
      <c r="E56" s="46">
        <f>C56*D56</f>
        <v>0</v>
      </c>
      <c r="F56" s="47"/>
      <c r="H56" s="115"/>
    </row>
    <row r="57" spans="1:8" ht="15">
      <c r="A57" s="112"/>
      <c r="B57" s="66">
        <f>E$13</f>
        <v>2</v>
      </c>
      <c r="C57" s="151">
        <f>ROUND(0.15*E$17,0)</f>
        <v>0</v>
      </c>
      <c r="D57" s="46">
        <f>E$32</f>
        <v>0</v>
      </c>
      <c r="E57" s="46">
        <f>C57*D57</f>
        <v>0</v>
      </c>
      <c r="F57" s="47"/>
    </row>
    <row r="58" spans="1:8" ht="15">
      <c r="A58" s="33"/>
      <c r="B58" s="66">
        <f>F$13</f>
        <v>3</v>
      </c>
      <c r="C58" s="151">
        <f>ROUND(0.15*F$17,0)</f>
        <v>0</v>
      </c>
      <c r="D58" s="46">
        <f>F$32</f>
        <v>0</v>
      </c>
      <c r="E58" s="46">
        <f t="shared" si="0"/>
        <v>0</v>
      </c>
      <c r="F58" s="47"/>
    </row>
    <row r="59" spans="1:8" ht="15">
      <c r="A59" s="33"/>
      <c r="B59" s="66">
        <f>G$13</f>
        <v>4</v>
      </c>
      <c r="C59" s="152">
        <f>ROUND(MAX(0.15*G$17,0.15*B$17-C57-C58),0)</f>
        <v>0</v>
      </c>
      <c r="D59" s="46">
        <f>G$32</f>
        <v>0</v>
      </c>
      <c r="E59" s="46">
        <f t="shared" si="0"/>
        <v>0</v>
      </c>
      <c r="F59" s="47"/>
    </row>
    <row r="60" spans="1:8" ht="15">
      <c r="A60" s="33"/>
      <c r="B60" s="67"/>
      <c r="C60" s="24"/>
      <c r="D60" s="34"/>
      <c r="E60" s="34"/>
      <c r="F60" s="47"/>
    </row>
    <row r="61" spans="1:8" ht="15">
      <c r="A61" s="56">
        <f>A34</f>
        <v>0</v>
      </c>
      <c r="B61" s="66">
        <f>D$13</f>
        <v>1</v>
      </c>
      <c r="C61" s="153">
        <v>0</v>
      </c>
      <c r="D61" s="46">
        <f>D$38</f>
        <v>0</v>
      </c>
      <c r="E61" s="46">
        <f>C61*D61</f>
        <v>0</v>
      </c>
      <c r="F61" s="47"/>
    </row>
    <row r="62" spans="1:8" ht="15">
      <c r="A62" s="112"/>
      <c r="B62" s="66">
        <f>E$13</f>
        <v>2</v>
      </c>
      <c r="C62" s="151">
        <f>E17-C52-C57</f>
        <v>0</v>
      </c>
      <c r="D62" s="46">
        <f>E$38</f>
        <v>0</v>
      </c>
      <c r="E62" s="46">
        <f>C62*D62</f>
        <v>0</v>
      </c>
      <c r="F62" s="47"/>
    </row>
    <row r="63" spans="1:8" ht="15">
      <c r="A63" s="33"/>
      <c r="B63" s="66">
        <f>F$13</f>
        <v>3</v>
      </c>
      <c r="C63" s="151">
        <f>F17-C58-C53</f>
        <v>0</v>
      </c>
      <c r="D63" s="46">
        <f>F$38</f>
        <v>0</v>
      </c>
      <c r="E63" s="46">
        <f>C63*D63</f>
        <v>0</v>
      </c>
      <c r="F63" s="47"/>
    </row>
    <row r="64" spans="1:8" ht="15">
      <c r="A64" s="33"/>
      <c r="B64" s="66">
        <f>G$13</f>
        <v>4</v>
      </c>
      <c r="C64" s="152">
        <f>G17-C59-C54</f>
        <v>0</v>
      </c>
      <c r="D64" s="46">
        <f>G$38</f>
        <v>0</v>
      </c>
      <c r="E64" s="46">
        <f>C64*D64</f>
        <v>0</v>
      </c>
      <c r="F64" s="47"/>
    </row>
    <row r="65" spans="1:6" ht="15">
      <c r="A65" s="33"/>
      <c r="B65" s="66"/>
      <c r="C65" s="97"/>
      <c r="D65" s="46"/>
      <c r="E65" s="46"/>
      <c r="F65" s="47"/>
    </row>
    <row r="66" spans="1:6" ht="15">
      <c r="A66" s="56">
        <f>A39</f>
        <v>0</v>
      </c>
      <c r="B66" s="66">
        <f>D$13</f>
        <v>1</v>
      </c>
      <c r="C66" s="153">
        <v>0</v>
      </c>
      <c r="D66" s="46">
        <f>D$38</f>
        <v>0</v>
      </c>
      <c r="E66" s="46">
        <f>C66*D66</f>
        <v>0</v>
      </c>
      <c r="F66" s="47"/>
    </row>
    <row r="67" spans="1:6" ht="15">
      <c r="A67" s="112"/>
      <c r="B67" s="66">
        <f>E$13</f>
        <v>2</v>
      </c>
      <c r="C67" s="151">
        <f>E22-C57-C62</f>
        <v>0</v>
      </c>
      <c r="D67" s="46">
        <f>E$38</f>
        <v>0</v>
      </c>
      <c r="E67" s="46">
        <f>C67*D67</f>
        <v>0</v>
      </c>
      <c r="F67" s="47"/>
    </row>
    <row r="68" spans="1:6" ht="15">
      <c r="A68" s="33"/>
      <c r="B68" s="66">
        <f>F$13</f>
        <v>3</v>
      </c>
      <c r="C68" s="151">
        <f>F22-C63-C58</f>
        <v>0</v>
      </c>
      <c r="D68" s="46">
        <f>F$38</f>
        <v>0</v>
      </c>
      <c r="E68" s="46">
        <f>C68*D68</f>
        <v>0</v>
      </c>
      <c r="F68" s="47"/>
    </row>
    <row r="69" spans="1:6" ht="15">
      <c r="A69" s="33"/>
      <c r="B69" s="66">
        <f>G$13</f>
        <v>4</v>
      </c>
      <c r="C69" s="152">
        <f>G22-C64-C59</f>
        <v>0</v>
      </c>
      <c r="D69" s="46">
        <f>G$38</f>
        <v>0</v>
      </c>
      <c r="E69" s="46">
        <f>C69*D69</f>
        <v>0</v>
      </c>
      <c r="F69" s="47"/>
    </row>
    <row r="70" spans="1:6" ht="15">
      <c r="A70" s="33"/>
      <c r="B70" s="66"/>
      <c r="C70" s="97"/>
      <c r="D70" s="46"/>
      <c r="E70" s="46"/>
      <c r="F70" s="47"/>
    </row>
    <row r="71" spans="1:6" ht="15">
      <c r="A71" s="33"/>
      <c r="B71" s="24"/>
      <c r="C71" s="65"/>
      <c r="D71" s="24"/>
      <c r="E71" s="34"/>
      <c r="F71" s="47"/>
    </row>
    <row r="72" spans="1:6" ht="15">
      <c r="A72" s="33" t="s">
        <v>52</v>
      </c>
      <c r="B72" s="24"/>
      <c r="C72" s="50">
        <f>SUM(C51:C69)</f>
        <v>0</v>
      </c>
      <c r="D72" s="24"/>
      <c r="E72" s="46">
        <f>SUM(E51:E69)</f>
        <v>0</v>
      </c>
      <c r="F72" s="47"/>
    </row>
    <row r="73" spans="1:6" ht="14.1" customHeight="1">
      <c r="A73" s="33" t="s">
        <v>47</v>
      </c>
      <c r="B73" s="24"/>
      <c r="C73" s="288"/>
      <c r="D73" s="24"/>
      <c r="E73" s="46"/>
      <c r="F73" s="47"/>
    </row>
    <row r="74" spans="1:6" ht="14.1" customHeight="1">
      <c r="A74" s="41"/>
      <c r="B74" s="41"/>
      <c r="C74" s="41"/>
      <c r="D74" s="41"/>
      <c r="E74" s="68"/>
      <c r="F74" s="68"/>
    </row>
    <row r="75" spans="1:6" ht="14.1" customHeight="1">
      <c r="A75" s="41" t="s">
        <v>34</v>
      </c>
      <c r="B75" s="41"/>
      <c r="C75" s="41"/>
      <c r="D75" s="41"/>
      <c r="E75" s="68"/>
      <c r="F75" s="155"/>
    </row>
    <row r="76" spans="1:6" ht="14.1" customHeight="1">
      <c r="A76" s="41" t="s">
        <v>135</v>
      </c>
      <c r="B76" s="154"/>
      <c r="C76" s="158" t="s">
        <v>137</v>
      </c>
      <c r="D76" s="41"/>
      <c r="E76" s="68"/>
      <c r="F76" s="156"/>
    </row>
    <row r="77" spans="1:6" ht="14.1" customHeight="1">
      <c r="A77" s="41" t="s">
        <v>19</v>
      </c>
      <c r="B77" s="69"/>
      <c r="C77" s="41"/>
      <c r="D77" s="41"/>
      <c r="E77" s="68"/>
      <c r="F77" s="157"/>
    </row>
    <row r="78" spans="1:6" ht="14.1" customHeight="1">
      <c r="A78" s="41"/>
      <c r="B78" s="41"/>
      <c r="C78" s="70"/>
      <c r="D78" s="41"/>
      <c r="E78" s="71"/>
      <c r="F78" s="71" t="s">
        <v>20</v>
      </c>
    </row>
    <row r="79" spans="1:6" ht="14.1" customHeight="1">
      <c r="A79" s="41" t="s">
        <v>23</v>
      </c>
      <c r="B79" s="41"/>
      <c r="C79" s="70"/>
      <c r="D79" s="41"/>
      <c r="E79" s="71"/>
      <c r="F79" s="71">
        <f>F75+F76+F77</f>
        <v>0</v>
      </c>
    </row>
    <row r="80" spans="1:6" ht="14.1" customHeight="1">
      <c r="A80" s="41"/>
      <c r="B80" s="41"/>
      <c r="C80" s="70"/>
      <c r="D80" s="41"/>
      <c r="E80" s="71"/>
      <c r="F80" s="71"/>
    </row>
    <row r="81" spans="1:7" ht="14.1" customHeight="1">
      <c r="A81" s="41" t="s">
        <v>35</v>
      </c>
      <c r="B81" s="72"/>
      <c r="C81" s="289">
        <f>'Rental Oper Budget'!D54</f>
        <v>0</v>
      </c>
      <c r="D81" s="41" t="s">
        <v>136</v>
      </c>
      <c r="E81" s="68"/>
      <c r="F81" s="155"/>
    </row>
    <row r="82" spans="1:7" ht="14.1" customHeight="1">
      <c r="A82" s="41" t="s">
        <v>165</v>
      </c>
      <c r="B82" s="41"/>
      <c r="C82" s="290"/>
      <c r="D82" s="18" t="s">
        <v>224</v>
      </c>
      <c r="E82" s="68"/>
      <c r="F82" s="156"/>
    </row>
    <row r="83" spans="1:7" ht="14.1" customHeight="1">
      <c r="A83" s="41" t="s">
        <v>119</v>
      </c>
      <c r="B83" s="44"/>
      <c r="C83" s="159"/>
      <c r="D83" s="18" t="s">
        <v>136</v>
      </c>
      <c r="E83" s="68"/>
      <c r="F83" s="157"/>
      <c r="G83" s="6"/>
    </row>
    <row r="84" spans="1:7" ht="6.95" customHeight="1">
      <c r="A84" s="41"/>
      <c r="B84" s="41"/>
      <c r="C84" s="41"/>
      <c r="D84" s="41"/>
      <c r="E84" s="71"/>
      <c r="F84" s="71" t="s">
        <v>20</v>
      </c>
    </row>
    <row r="85" spans="1:7" ht="15">
      <c r="A85" s="41" t="s">
        <v>42</v>
      </c>
      <c r="B85" s="41"/>
      <c r="C85" s="41"/>
      <c r="D85" s="41"/>
      <c r="E85" s="71"/>
      <c r="F85" s="71">
        <f>F79+SUM(F81:F83)</f>
        <v>0</v>
      </c>
    </row>
    <row r="86" spans="1:7" ht="15">
      <c r="A86" s="41"/>
      <c r="B86" s="41"/>
      <c r="C86" s="41"/>
      <c r="D86" s="41"/>
      <c r="E86" s="71"/>
      <c r="F86" s="71"/>
    </row>
    <row r="87" spans="1:7" ht="15">
      <c r="A87" s="18"/>
    </row>
    <row r="88" spans="1:7" ht="15">
      <c r="A88" s="18"/>
    </row>
    <row r="89" spans="1:7" ht="15">
      <c r="A89" s="18"/>
    </row>
  </sheetData>
  <pageMargins left="1.18" right="0.75" top="0.8" bottom="0.75" header="0.5" footer="0.5"/>
  <pageSetup scale="64" orientation="portrait" horizontalDpi="4294967292" verticalDpi="4294967292" r:id="rId1"/>
  <headerFooter alignWithMargins="0">
    <oddFooter>&amp;L&amp;"Times,Regular"&amp;D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topLeftCell="A25" workbookViewId="0">
      <selection activeCell="D35" sqref="D35"/>
    </sheetView>
  </sheetViews>
  <sheetFormatPr defaultColWidth="11.109375" defaultRowHeight="15"/>
  <cols>
    <col min="1" max="1" width="17.33203125" customWidth="1"/>
    <col min="2" max="2" width="15.6640625" customWidth="1"/>
    <col min="3" max="3" width="13.6640625" customWidth="1"/>
    <col min="4" max="4" width="12.33203125" customWidth="1"/>
    <col min="5" max="5" width="13.6640625" customWidth="1"/>
    <col min="6" max="6" width="12.88671875" customWidth="1"/>
    <col min="7" max="7" width="14.33203125" customWidth="1"/>
    <col min="8" max="8" width="12.88671875" customWidth="1"/>
    <col min="9" max="9" width="12" customWidth="1"/>
  </cols>
  <sheetData>
    <row r="1" spans="1:12" ht="15.75">
      <c r="A1" s="81"/>
      <c r="B1" s="82"/>
      <c r="C1" s="25"/>
      <c r="D1" s="46"/>
      <c r="E1" s="80"/>
      <c r="F1" s="34"/>
      <c r="G1" s="14"/>
      <c r="H1" s="13"/>
      <c r="I1" s="13"/>
      <c r="J1" s="13"/>
      <c r="K1" s="13"/>
      <c r="L1" s="13"/>
    </row>
    <row r="2" spans="1:12" s="2" customFormat="1" ht="18">
      <c r="A2" s="23"/>
      <c r="B2" s="45"/>
      <c r="C2" s="125" t="str">
        <f>'Sources and Uses'!$C$1</f>
        <v>HOMESTEAD RD.</v>
      </c>
      <c r="D2" s="46"/>
      <c r="E2" s="80"/>
      <c r="F2" s="34"/>
      <c r="G2" s="14"/>
      <c r="H2" s="13"/>
      <c r="I2" s="13"/>
      <c r="J2" s="13"/>
      <c r="K2" s="13"/>
      <c r="L2" s="13"/>
    </row>
    <row r="3" spans="1:12" s="2" customFormat="1" ht="18">
      <c r="A3" s="23"/>
      <c r="B3" s="45"/>
      <c r="C3" s="125" t="str">
        <f>'Sources and Uses'!$C$2</f>
        <v>MIXED INCOME HOUSING DEVELOPMENT</v>
      </c>
      <c r="D3" s="46"/>
      <c r="E3" s="80"/>
      <c r="F3" s="34"/>
      <c r="G3" s="14"/>
      <c r="H3" s="14"/>
      <c r="I3" s="13"/>
      <c r="J3" s="13"/>
      <c r="K3" s="13"/>
      <c r="L3" s="13"/>
    </row>
    <row r="4" spans="1:12" s="2" customFormat="1" ht="18">
      <c r="A4" s="23"/>
      <c r="B4" s="45"/>
      <c r="C4" s="25" t="s">
        <v>207</v>
      </c>
      <c r="D4" s="46"/>
      <c r="E4" s="80"/>
      <c r="F4" s="34"/>
      <c r="G4" s="14"/>
      <c r="H4" s="124"/>
      <c r="I4" s="13"/>
      <c r="J4" s="13"/>
      <c r="K4" s="13"/>
      <c r="L4" s="13"/>
    </row>
    <row r="5" spans="1:12" ht="15.75">
      <c r="A5" s="83"/>
      <c r="B5" s="45"/>
      <c r="C5" s="34"/>
      <c r="D5" s="46"/>
      <c r="E5" s="80"/>
      <c r="F5" s="34"/>
      <c r="G5" s="14"/>
      <c r="H5" s="13"/>
      <c r="I5" s="13"/>
      <c r="J5" s="13"/>
      <c r="K5" s="13"/>
      <c r="L5" s="13"/>
    </row>
    <row r="6" spans="1:12" ht="15.75">
      <c r="A6" s="171" t="s">
        <v>141</v>
      </c>
      <c r="B6" s="45"/>
      <c r="C6" s="34"/>
      <c r="D6" s="46"/>
      <c r="E6" s="80"/>
      <c r="F6" s="34"/>
      <c r="G6" s="14"/>
      <c r="H6" s="13"/>
      <c r="I6" s="13"/>
      <c r="J6" s="13"/>
      <c r="K6" s="13"/>
      <c r="L6" s="13"/>
    </row>
    <row r="7" spans="1:12" ht="15.75">
      <c r="A7" s="83"/>
      <c r="B7" s="45"/>
      <c r="C7" s="34"/>
      <c r="D7" s="46"/>
      <c r="E7" s="80"/>
      <c r="F7" s="34"/>
      <c r="G7" s="14"/>
      <c r="H7" s="13"/>
      <c r="I7" s="13"/>
      <c r="J7" s="13"/>
      <c r="K7" s="13"/>
      <c r="L7" s="13"/>
    </row>
    <row r="8" spans="1:12" ht="15.75">
      <c r="A8" s="23" t="s">
        <v>172</v>
      </c>
      <c r="B8" s="24"/>
      <c r="C8" s="24"/>
      <c r="D8" s="32"/>
      <c r="E8" s="24"/>
      <c r="F8" s="24"/>
      <c r="G8" s="13"/>
      <c r="H8" s="13"/>
      <c r="I8" s="13"/>
      <c r="J8" s="13"/>
      <c r="K8" s="13"/>
    </row>
    <row r="9" spans="1:12">
      <c r="A9" s="33" t="s">
        <v>148</v>
      </c>
      <c r="B9" s="24"/>
      <c r="C9" s="24"/>
      <c r="D9" s="24"/>
      <c r="E9" s="131"/>
      <c r="F9" s="32"/>
      <c r="G9" s="32"/>
      <c r="H9" s="29"/>
      <c r="I9" s="13"/>
      <c r="J9" s="13"/>
      <c r="K9" s="13"/>
      <c r="L9" s="13"/>
    </row>
    <row r="10" spans="1:12">
      <c r="A10" s="33" t="s">
        <v>16</v>
      </c>
      <c r="B10" s="24"/>
      <c r="C10" s="24"/>
      <c r="D10" s="30"/>
      <c r="E10" s="160"/>
      <c r="F10" s="30"/>
      <c r="G10" s="30"/>
      <c r="H10" s="13"/>
      <c r="I10" s="13"/>
      <c r="J10" s="13"/>
      <c r="K10" s="13"/>
    </row>
    <row r="11" spans="1:12">
      <c r="A11" s="33" t="s">
        <v>49</v>
      </c>
      <c r="B11" s="24"/>
      <c r="C11" s="24"/>
      <c r="E11" s="160"/>
      <c r="F11" s="30"/>
      <c r="G11" s="30"/>
      <c r="H11" s="13"/>
      <c r="I11" s="13"/>
      <c r="J11" s="13"/>
      <c r="K11" s="13"/>
    </row>
    <row r="12" spans="1:12">
      <c r="A12" s="33" t="s">
        <v>166</v>
      </c>
      <c r="B12" s="24"/>
      <c r="C12" s="24"/>
      <c r="E12" s="161"/>
      <c r="F12" s="71"/>
      <c r="G12" s="71"/>
      <c r="H12" s="13"/>
      <c r="I12" s="13"/>
      <c r="J12" s="13"/>
      <c r="K12" s="13"/>
    </row>
    <row r="13" spans="1:12" hidden="1">
      <c r="A13" s="33" t="s">
        <v>14</v>
      </c>
      <c r="B13" s="24"/>
      <c r="C13" s="24"/>
      <c r="E13" s="160"/>
      <c r="F13" s="30"/>
      <c r="G13" s="30"/>
      <c r="H13" s="13"/>
      <c r="I13" s="13"/>
      <c r="J13" s="13"/>
      <c r="K13" s="13"/>
    </row>
    <row r="14" spans="1:12">
      <c r="A14" s="33" t="s">
        <v>139</v>
      </c>
      <c r="B14" s="24"/>
      <c r="C14" s="24"/>
      <c r="E14" s="164"/>
      <c r="F14" s="30"/>
      <c r="G14" s="30"/>
      <c r="H14" s="29"/>
      <c r="I14" s="13"/>
      <c r="J14" s="13"/>
      <c r="K14" s="13"/>
    </row>
    <row r="15" spans="1:12">
      <c r="A15" s="33" t="s">
        <v>138</v>
      </c>
      <c r="B15" s="24"/>
      <c r="C15" s="24"/>
      <c r="D15" s="65"/>
      <c r="E15" s="160"/>
      <c r="F15" s="30"/>
      <c r="G15" s="30"/>
      <c r="H15" s="29"/>
      <c r="I15" s="13"/>
      <c r="J15" s="13"/>
      <c r="K15" s="13"/>
    </row>
    <row r="16" spans="1:12">
      <c r="A16" s="33" t="s">
        <v>71</v>
      </c>
      <c r="B16" s="34"/>
      <c r="C16" s="24"/>
      <c r="D16" s="30"/>
      <c r="E16" s="162"/>
      <c r="F16" s="74"/>
      <c r="G16" s="74"/>
      <c r="H16" s="74"/>
      <c r="I16" s="13"/>
      <c r="J16" s="13"/>
      <c r="K16" s="13"/>
    </row>
    <row r="17" spans="1:12">
      <c r="A17" s="33" t="s">
        <v>50</v>
      </c>
      <c r="B17" s="24"/>
      <c r="C17" s="24"/>
      <c r="D17" s="30"/>
      <c r="E17" s="132"/>
      <c r="F17" s="32"/>
      <c r="G17" s="32"/>
      <c r="H17" s="32"/>
      <c r="I17" s="32"/>
      <c r="J17" s="13"/>
      <c r="K17" s="13"/>
    </row>
    <row r="18" spans="1:12">
      <c r="A18" s="33" t="s">
        <v>51</v>
      </c>
      <c r="B18" s="24"/>
      <c r="C18" s="24"/>
      <c r="D18" s="30"/>
      <c r="E18" s="133"/>
      <c r="F18" s="19"/>
      <c r="G18" s="19"/>
      <c r="H18" s="19"/>
      <c r="I18" s="19"/>
      <c r="J18" s="13"/>
      <c r="K18" s="13"/>
    </row>
    <row r="19" spans="1:12">
      <c r="A19" s="33" t="s">
        <v>124</v>
      </c>
      <c r="B19" s="24"/>
      <c r="C19" s="24"/>
      <c r="D19" s="30"/>
      <c r="E19" s="132"/>
      <c r="F19" s="32"/>
      <c r="G19" s="32"/>
      <c r="H19" s="13"/>
      <c r="I19" s="13"/>
      <c r="J19" s="13"/>
      <c r="K19" s="13"/>
    </row>
    <row r="20" spans="1:12">
      <c r="A20" s="33" t="s">
        <v>125</v>
      </c>
      <c r="B20" s="24"/>
      <c r="C20" s="24"/>
      <c r="D20" s="30"/>
      <c r="E20" s="163"/>
      <c r="F20" s="117"/>
      <c r="G20" s="117"/>
      <c r="H20" s="117"/>
      <c r="I20" s="117"/>
      <c r="J20" s="13"/>
      <c r="K20" s="13"/>
    </row>
    <row r="21" spans="1:12">
      <c r="A21" s="33" t="s">
        <v>88</v>
      </c>
      <c r="B21" s="24"/>
      <c r="C21" s="24"/>
      <c r="D21" s="30"/>
      <c r="E21" s="163"/>
      <c r="F21" s="117"/>
      <c r="G21" s="117"/>
      <c r="H21" s="117"/>
      <c r="I21" s="117"/>
      <c r="J21" s="13"/>
      <c r="K21" s="13"/>
    </row>
    <row r="22" spans="1:12">
      <c r="A22" s="33" t="s">
        <v>140</v>
      </c>
      <c r="B22" s="34"/>
      <c r="C22" s="24"/>
      <c r="D22" s="30"/>
      <c r="E22" s="160"/>
      <c r="F22" s="30"/>
      <c r="G22" s="30"/>
      <c r="H22" s="30"/>
      <c r="I22" s="30"/>
      <c r="J22" s="13"/>
      <c r="K22" s="13"/>
    </row>
    <row r="23" spans="1:12">
      <c r="A23" s="33" t="s">
        <v>18</v>
      </c>
      <c r="B23" s="24"/>
      <c r="C23" s="24"/>
      <c r="D23" s="30"/>
      <c r="E23" s="129"/>
      <c r="F23" s="29"/>
      <c r="G23" s="29"/>
      <c r="H23" s="29"/>
      <c r="I23" s="29"/>
      <c r="J23" s="13"/>
      <c r="K23" s="13"/>
    </row>
    <row r="24" spans="1:12">
      <c r="A24" s="33" t="s">
        <v>73</v>
      </c>
      <c r="B24" s="24"/>
      <c r="C24" s="24"/>
      <c r="D24" s="30"/>
      <c r="E24" s="130"/>
      <c r="F24" s="29"/>
      <c r="G24" s="29"/>
      <c r="H24" s="29"/>
      <c r="I24" s="29"/>
      <c r="J24" s="13"/>
      <c r="K24" s="13"/>
    </row>
    <row r="25" spans="1:12" ht="15.75">
      <c r="A25" s="83"/>
      <c r="B25" s="45"/>
      <c r="C25" s="34"/>
      <c r="D25" s="46"/>
      <c r="E25" s="80"/>
      <c r="F25" s="34"/>
      <c r="G25" s="14"/>
      <c r="H25" s="13"/>
      <c r="I25" s="13"/>
      <c r="J25" s="13"/>
      <c r="K25" s="13"/>
      <c r="L25" s="13"/>
    </row>
    <row r="26" spans="1:12" ht="15.75">
      <c r="A26" s="77" t="s">
        <v>2</v>
      </c>
      <c r="B26" s="45"/>
      <c r="C26" s="34"/>
      <c r="D26" s="46"/>
      <c r="E26" s="80"/>
      <c r="F26" s="34"/>
      <c r="G26" s="14"/>
      <c r="H26" s="13"/>
      <c r="I26" s="13"/>
      <c r="J26" s="13"/>
      <c r="K26" s="13"/>
      <c r="L26" s="13"/>
    </row>
    <row r="27" spans="1:12">
      <c r="A27" s="31" t="s">
        <v>144</v>
      </c>
      <c r="B27" s="45"/>
      <c r="C27" s="65"/>
      <c r="D27" s="46"/>
      <c r="E27" s="131"/>
      <c r="F27" s="32"/>
      <c r="G27" s="14"/>
      <c r="H27" s="13"/>
      <c r="I27" s="13"/>
      <c r="J27" s="13"/>
      <c r="K27" s="13"/>
      <c r="L27" s="13"/>
    </row>
    <row r="28" spans="1:12">
      <c r="A28" s="31" t="s">
        <v>167</v>
      </c>
      <c r="B28" s="45"/>
      <c r="C28" s="34"/>
      <c r="D28" s="46"/>
      <c r="E28" s="165"/>
      <c r="F28" s="126"/>
      <c r="G28" s="14"/>
      <c r="H28" s="13"/>
      <c r="I28" s="13"/>
      <c r="J28" s="13"/>
      <c r="K28" s="13"/>
      <c r="L28" s="13"/>
    </row>
    <row r="29" spans="1:12">
      <c r="A29" s="31" t="s">
        <v>143</v>
      </c>
      <c r="B29" s="45"/>
      <c r="C29" s="34"/>
      <c r="D29" s="46"/>
      <c r="E29" s="165"/>
      <c r="F29" s="34"/>
      <c r="G29" s="14"/>
      <c r="H29" s="13"/>
      <c r="I29" s="13"/>
      <c r="J29" s="13"/>
      <c r="K29" s="13"/>
      <c r="L29" s="13"/>
    </row>
    <row r="30" spans="1:12">
      <c r="A30" s="31" t="s">
        <v>12</v>
      </c>
      <c r="B30" s="45"/>
      <c r="C30" s="34"/>
      <c r="D30" s="46"/>
      <c r="E30" s="165"/>
      <c r="F30" s="34"/>
      <c r="G30" s="14"/>
      <c r="H30" s="13"/>
      <c r="I30" s="13"/>
      <c r="J30" s="13"/>
      <c r="K30" s="13"/>
      <c r="L30" s="13"/>
    </row>
    <row r="31" spans="1:12">
      <c r="A31" s="31" t="s">
        <v>95</v>
      </c>
      <c r="B31" s="45"/>
      <c r="C31" s="34"/>
      <c r="D31" s="46"/>
      <c r="E31" s="165"/>
      <c r="F31" s="34"/>
      <c r="G31" s="14"/>
      <c r="H31" s="13"/>
      <c r="I31" s="13"/>
      <c r="J31" s="13"/>
      <c r="K31" s="13"/>
      <c r="L31" s="13"/>
    </row>
    <row r="32" spans="1:12">
      <c r="A32" s="31" t="s">
        <v>79</v>
      </c>
      <c r="B32" s="45"/>
      <c r="C32" s="34"/>
      <c r="D32" s="46"/>
      <c r="E32" s="165"/>
      <c r="F32" s="111"/>
      <c r="G32" s="14"/>
      <c r="H32" s="13"/>
      <c r="I32" s="13"/>
      <c r="J32" s="13"/>
      <c r="K32" s="13"/>
      <c r="L32" s="13"/>
    </row>
    <row r="33" spans="1:12">
      <c r="A33" s="31" t="s">
        <v>38</v>
      </c>
      <c r="B33" s="45"/>
      <c r="C33" s="34"/>
      <c r="D33" s="46"/>
      <c r="E33" s="166"/>
      <c r="G33" s="14"/>
      <c r="H33" s="13"/>
      <c r="I33" s="13"/>
      <c r="J33" s="13"/>
      <c r="K33" s="13"/>
      <c r="L33" s="13"/>
    </row>
    <row r="34" spans="1:12">
      <c r="A34" s="31" t="s">
        <v>94</v>
      </c>
      <c r="B34" s="45"/>
      <c r="C34" s="34"/>
      <c r="D34" s="46"/>
      <c r="E34" s="166"/>
      <c r="F34" s="34"/>
      <c r="G34" s="14"/>
      <c r="H34" s="13"/>
      <c r="I34" s="13"/>
      <c r="J34" s="13"/>
      <c r="K34" s="13"/>
      <c r="L34" s="13"/>
    </row>
    <row r="35" spans="1:12">
      <c r="A35" s="31" t="s">
        <v>163</v>
      </c>
      <c r="B35" s="45"/>
      <c r="C35" s="34"/>
      <c r="D35" s="46"/>
      <c r="E35" s="166"/>
      <c r="F35" s="34"/>
      <c r="G35" s="14"/>
      <c r="H35" s="13"/>
      <c r="I35" s="13"/>
      <c r="J35" s="13"/>
      <c r="K35" s="13"/>
      <c r="L35" s="13"/>
    </row>
    <row r="36" spans="1:12">
      <c r="A36" s="31" t="s">
        <v>44</v>
      </c>
      <c r="B36" s="45"/>
      <c r="C36" s="34"/>
      <c r="D36" s="46"/>
      <c r="E36" s="132"/>
      <c r="F36" s="34"/>
      <c r="G36" s="14"/>
      <c r="H36" s="13"/>
      <c r="I36" s="13"/>
      <c r="J36" s="13"/>
      <c r="K36" s="13"/>
      <c r="L36" s="13"/>
    </row>
    <row r="37" spans="1:12">
      <c r="A37" s="31" t="s">
        <v>45</v>
      </c>
      <c r="B37" s="45"/>
      <c r="C37" s="34"/>
      <c r="D37" s="46"/>
      <c r="E37" s="132"/>
      <c r="G37" s="14"/>
      <c r="H37" s="13"/>
      <c r="I37" s="13"/>
      <c r="J37" s="13"/>
      <c r="K37" s="13"/>
      <c r="L37" s="13"/>
    </row>
    <row r="38" spans="1:12">
      <c r="A38" s="31" t="s">
        <v>13</v>
      </c>
      <c r="B38" s="45"/>
      <c r="C38" s="34"/>
      <c r="D38" s="46"/>
      <c r="E38" s="132"/>
      <c r="F38" s="32"/>
      <c r="G38" s="82"/>
      <c r="H38" s="13"/>
      <c r="I38" s="13"/>
      <c r="J38" s="13"/>
      <c r="K38" s="13"/>
      <c r="L38" s="13"/>
    </row>
    <row r="39" spans="1:12">
      <c r="A39" s="31" t="s">
        <v>142</v>
      </c>
      <c r="B39" s="45"/>
      <c r="C39" s="34"/>
      <c r="D39" s="46"/>
      <c r="E39" s="167"/>
      <c r="F39" s="34"/>
      <c r="G39" s="14"/>
      <c r="H39" s="13"/>
      <c r="I39" s="13"/>
      <c r="J39" s="13"/>
      <c r="K39" s="13"/>
      <c r="L39" s="13"/>
    </row>
    <row r="40" spans="1:12">
      <c r="A40" s="31"/>
      <c r="B40" s="45"/>
      <c r="C40" s="34"/>
      <c r="D40" s="46"/>
      <c r="E40" s="46"/>
      <c r="F40" s="34"/>
      <c r="G40" s="14"/>
      <c r="H40" s="13"/>
      <c r="I40" s="13"/>
      <c r="J40" s="13"/>
      <c r="K40" s="13"/>
      <c r="L40" s="13"/>
    </row>
    <row r="41" spans="1:12" ht="15.75">
      <c r="A41" s="77" t="s">
        <v>3</v>
      </c>
      <c r="B41" s="45"/>
      <c r="C41" s="34"/>
      <c r="D41" s="80"/>
      <c r="E41" s="24"/>
      <c r="F41" s="34"/>
      <c r="G41" s="13"/>
      <c r="H41" s="13"/>
      <c r="I41" s="13"/>
      <c r="J41" s="13"/>
      <c r="K41" s="13"/>
    </row>
    <row r="42" spans="1:12">
      <c r="A42" s="31" t="s">
        <v>145</v>
      </c>
      <c r="B42" s="45"/>
      <c r="C42" s="34"/>
      <c r="E42" s="131"/>
      <c r="F42" s="34"/>
      <c r="G42" s="13"/>
      <c r="H42" s="13"/>
      <c r="I42" s="13"/>
      <c r="J42" s="13"/>
      <c r="K42" s="13"/>
    </row>
    <row r="43" spans="1:12">
      <c r="A43" s="24" t="s">
        <v>68</v>
      </c>
      <c r="B43" s="24"/>
      <c r="C43" s="24"/>
      <c r="D43" s="52"/>
      <c r="E43" s="168"/>
      <c r="F43" s="34"/>
      <c r="G43" s="13"/>
      <c r="H43" s="13"/>
      <c r="I43" s="13"/>
      <c r="J43" s="13"/>
      <c r="K43" s="13"/>
    </row>
    <row r="44" spans="1:12">
      <c r="A44" s="24" t="s">
        <v>6</v>
      </c>
      <c r="B44" s="24"/>
      <c r="C44" s="24"/>
      <c r="D44" s="52"/>
      <c r="E44" s="160"/>
      <c r="F44" s="34"/>
      <c r="G44" s="13"/>
      <c r="H44" s="13"/>
      <c r="I44" s="13"/>
      <c r="J44" s="13"/>
      <c r="K44" s="13"/>
    </row>
    <row r="45" spans="1:12">
      <c r="A45" s="24" t="s">
        <v>155</v>
      </c>
      <c r="B45" s="24"/>
      <c r="C45" s="24"/>
      <c r="D45" s="52"/>
      <c r="E45" s="169"/>
      <c r="F45" s="34"/>
      <c r="G45" s="13"/>
      <c r="H45" s="13"/>
      <c r="I45" s="13"/>
      <c r="J45" s="13"/>
      <c r="K45" s="13"/>
    </row>
    <row r="46" spans="1:12" ht="15.95" customHeight="1">
      <c r="A46" s="24" t="s">
        <v>90</v>
      </c>
      <c r="B46" s="24"/>
      <c r="C46" s="24"/>
      <c r="D46" s="52"/>
      <c r="E46" s="162"/>
      <c r="F46" s="126"/>
      <c r="G46" s="13"/>
      <c r="H46" s="13"/>
      <c r="I46" s="13"/>
      <c r="J46" s="13"/>
      <c r="K46" s="13"/>
    </row>
    <row r="47" spans="1:12" ht="15.95" customHeight="1">
      <c r="A47" s="24" t="s">
        <v>156</v>
      </c>
      <c r="B47" s="24"/>
      <c r="C47" s="24"/>
      <c r="D47" s="52"/>
      <c r="E47" s="160"/>
      <c r="F47" s="34"/>
      <c r="G47" s="13"/>
      <c r="H47" s="13"/>
      <c r="I47" s="13"/>
      <c r="J47" s="13"/>
      <c r="K47" s="13"/>
    </row>
    <row r="48" spans="1:12" ht="15.95" customHeight="1">
      <c r="A48" s="24" t="s">
        <v>146</v>
      </c>
      <c r="B48" s="24"/>
      <c r="C48" s="24"/>
      <c r="D48" s="52"/>
      <c r="E48" s="160"/>
      <c r="F48" s="34"/>
      <c r="G48" s="13"/>
      <c r="H48" s="13"/>
      <c r="I48" s="13"/>
      <c r="J48" s="13"/>
      <c r="K48" s="13"/>
    </row>
    <row r="49" spans="1:12">
      <c r="A49" s="24" t="s">
        <v>147</v>
      </c>
      <c r="B49" s="24"/>
      <c r="C49" s="24"/>
      <c r="D49" s="84"/>
      <c r="E49" s="170"/>
      <c r="F49" s="34"/>
      <c r="G49" s="13"/>
      <c r="H49" s="13"/>
      <c r="I49" s="13"/>
      <c r="J49" s="13"/>
      <c r="K49" s="13"/>
    </row>
    <row r="50" spans="1:12" ht="15.75">
      <c r="A50" s="85"/>
      <c r="B50" s="86"/>
      <c r="C50" s="87"/>
      <c r="D50" s="88"/>
      <c r="E50" s="89"/>
      <c r="F50" s="34"/>
      <c r="G50" s="14"/>
      <c r="H50" s="13"/>
      <c r="I50" s="13"/>
      <c r="J50" s="13"/>
      <c r="K50" s="13"/>
      <c r="L50" s="13"/>
    </row>
    <row r="51" spans="1:12" ht="18">
      <c r="A51" s="2"/>
      <c r="B51" s="2"/>
      <c r="C51" s="2"/>
      <c r="D51" s="2"/>
      <c r="E51" s="2"/>
      <c r="F51" s="8"/>
    </row>
    <row r="52" spans="1:12">
      <c r="A52" s="8"/>
      <c r="B52" s="8"/>
      <c r="C52" s="8"/>
      <c r="D52" s="8"/>
      <c r="E52" s="8"/>
      <c r="F52" s="8"/>
    </row>
    <row r="53" spans="1:12">
      <c r="A53" s="8"/>
      <c r="B53" s="8"/>
      <c r="C53" s="8"/>
      <c r="D53" s="8"/>
      <c r="E53" s="8"/>
      <c r="F53" s="8"/>
    </row>
    <row r="54" spans="1:12">
      <c r="A54" s="8"/>
      <c r="B54" s="8"/>
      <c r="C54" s="127"/>
      <c r="D54" s="32"/>
      <c r="E54" s="127"/>
      <c r="F54" s="8"/>
    </row>
    <row r="55" spans="1:12">
      <c r="A55" s="8"/>
      <c r="B55" s="8"/>
      <c r="C55" s="127"/>
      <c r="D55" s="32"/>
      <c r="E55" s="127"/>
      <c r="F55" s="8"/>
    </row>
    <row r="56" spans="1:12">
      <c r="A56" s="8"/>
      <c r="B56" s="8"/>
      <c r="C56" s="127"/>
      <c r="D56" s="32"/>
      <c r="E56" s="127"/>
      <c r="F56" s="8"/>
    </row>
    <row r="57" spans="1:12">
      <c r="A57" s="8"/>
      <c r="B57" s="8"/>
      <c r="C57" s="8"/>
      <c r="D57" s="8"/>
      <c r="E57" s="8"/>
      <c r="F57" s="8"/>
    </row>
    <row r="58" spans="1:12">
      <c r="A58" s="8"/>
      <c r="B58" s="8"/>
      <c r="C58" s="8"/>
      <c r="D58" s="8"/>
      <c r="E58" s="8"/>
      <c r="F58" s="8"/>
    </row>
    <row r="59" spans="1:12">
      <c r="A59" s="8"/>
      <c r="B59" s="8"/>
      <c r="C59" s="8"/>
      <c r="D59" s="8"/>
      <c r="E59" s="8"/>
      <c r="F59" s="8"/>
    </row>
    <row r="60" spans="1:12">
      <c r="A60" s="8"/>
      <c r="B60" s="8"/>
      <c r="C60" s="8"/>
      <c r="D60" s="8"/>
      <c r="E60" s="8"/>
      <c r="F60" s="8"/>
    </row>
    <row r="61" spans="1:12">
      <c r="A61" s="8"/>
      <c r="B61" s="8"/>
      <c r="C61" s="8"/>
      <c r="D61" s="8"/>
      <c r="E61" s="8"/>
      <c r="F61" s="8"/>
    </row>
    <row r="62" spans="1:12">
      <c r="A62" s="8"/>
      <c r="B62" s="8"/>
      <c r="C62" s="8"/>
      <c r="D62" s="8"/>
      <c r="E62" s="8"/>
      <c r="F62" s="8"/>
    </row>
    <row r="63" spans="1:12">
      <c r="A63" s="8"/>
      <c r="B63" s="8"/>
      <c r="C63" s="8"/>
      <c r="D63" s="8"/>
      <c r="E63" s="8"/>
      <c r="F63" s="8"/>
    </row>
  </sheetData>
  <pageMargins left="0.8" right="0.5" top="0.8" bottom="0.75" header="0.5" footer="0.5"/>
  <pageSetup scale="95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61"/>
  <sheetViews>
    <sheetView topLeftCell="A7" workbookViewId="0">
      <selection activeCell="B20" sqref="B20"/>
    </sheetView>
  </sheetViews>
  <sheetFormatPr defaultColWidth="11.109375" defaultRowHeight="15"/>
  <cols>
    <col min="1" max="1" width="2.6640625" customWidth="1"/>
    <col min="2" max="2" width="25.109375" customWidth="1"/>
    <col min="3" max="3" width="8.6640625" customWidth="1"/>
    <col min="4" max="4" width="14.88671875" customWidth="1"/>
    <col min="5" max="5" width="13.88671875" customWidth="1"/>
    <col min="6" max="6" width="14.88671875" customWidth="1"/>
    <col min="7" max="8" width="9.6640625" customWidth="1"/>
  </cols>
  <sheetData>
    <row r="1" spans="1:48" ht="15.75">
      <c r="B1" s="23"/>
      <c r="C1" s="125" t="str">
        <f>'Sources and Uses'!$C$1</f>
        <v>HOMESTEAD RD.</v>
      </c>
      <c r="E1" s="28"/>
      <c r="F1" s="90"/>
      <c r="G1" s="82"/>
      <c r="H1" s="14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48" ht="15.75">
      <c r="B2" s="23"/>
      <c r="C2" s="125" t="str">
        <f>'Sources and Uses'!$C$2</f>
        <v>MIXED INCOME HOUSING DEVELOPMENT</v>
      </c>
      <c r="E2" s="28"/>
      <c r="F2" s="90"/>
      <c r="G2" s="82"/>
      <c r="H2" s="14"/>
      <c r="I2" s="14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48" ht="15.75">
      <c r="B3" s="23"/>
      <c r="C3" s="25" t="s">
        <v>197</v>
      </c>
      <c r="F3" s="13"/>
      <c r="G3" s="82"/>
      <c r="H3" s="14"/>
      <c r="I3" s="14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48" ht="15.75">
      <c r="A4" s="23"/>
      <c r="B4" s="23"/>
      <c r="C4" s="23"/>
      <c r="F4" s="13"/>
      <c r="G4" s="82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48" ht="15.75">
      <c r="A5" s="23"/>
      <c r="B5" s="134" t="s">
        <v>223</v>
      </c>
      <c r="C5" s="134"/>
      <c r="D5" s="282">
        <f>'Dev Prog '!C18</f>
        <v>0</v>
      </c>
      <c r="E5" s="28"/>
      <c r="F5" s="13"/>
      <c r="G5" s="82"/>
      <c r="H5" s="14"/>
      <c r="I5" s="14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48" ht="15.75">
      <c r="A6" s="23"/>
      <c r="B6" s="134"/>
      <c r="C6" s="134"/>
      <c r="D6" s="282"/>
      <c r="E6" s="28"/>
      <c r="F6" s="13"/>
      <c r="G6" s="82"/>
      <c r="H6" s="14"/>
      <c r="I6" s="14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48" s="1" customFormat="1" ht="15.75">
      <c r="A7" s="171" t="s">
        <v>1</v>
      </c>
      <c r="B7" s="92"/>
      <c r="C7" s="92"/>
      <c r="D7" s="119" t="s">
        <v>107</v>
      </c>
      <c r="E7" s="119" t="s">
        <v>107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3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" customFormat="1">
      <c r="A8" s="13"/>
      <c r="B8" s="13"/>
      <c r="C8" s="13"/>
      <c r="D8" s="121" t="s">
        <v>75</v>
      </c>
      <c r="E8" s="121" t="s">
        <v>39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48" s="1" customFormat="1" ht="15.75">
      <c r="A9" s="27" t="s">
        <v>8</v>
      </c>
      <c r="B9" s="27"/>
      <c r="C9" s="27"/>
      <c r="D9" s="27"/>
      <c r="E9" s="122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48" s="1" customFormat="1">
      <c r="A10" s="13"/>
      <c r="B10" s="13" t="s">
        <v>108</v>
      </c>
      <c r="C10" s="13"/>
      <c r="D10" s="237">
        <f>IF($D$5=0,0,E10/D$5)</f>
        <v>0</v>
      </c>
      <c r="E10" s="24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48" s="1" customFormat="1">
      <c r="A11" s="13"/>
      <c r="B11" s="13" t="s">
        <v>114</v>
      </c>
      <c r="C11" s="13"/>
      <c r="D11" s="237">
        <f t="shared" ref="D11:D14" si="0">IF($D$5=0,0,E11/D$5)</f>
        <v>0</v>
      </c>
      <c r="E11" s="24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48" s="1" customFormat="1">
      <c r="A12" s="13"/>
      <c r="B12" s="13" t="s">
        <v>150</v>
      </c>
      <c r="C12" s="13"/>
      <c r="D12" s="237">
        <f t="shared" si="0"/>
        <v>0</v>
      </c>
      <c r="E12" s="2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48" s="1" customFormat="1">
      <c r="A13" s="13"/>
      <c r="B13" s="13" t="s">
        <v>151</v>
      </c>
      <c r="C13" s="13"/>
      <c r="D13" s="237">
        <f t="shared" si="0"/>
        <v>0</v>
      </c>
      <c r="E13" s="2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48" s="1" customFormat="1">
      <c r="A14" s="13"/>
      <c r="B14" s="13" t="s">
        <v>64</v>
      </c>
      <c r="C14" s="13"/>
      <c r="D14" s="237">
        <f t="shared" si="0"/>
        <v>0</v>
      </c>
      <c r="E14" s="242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48" s="1" customFormat="1" ht="6.95" customHeight="1">
      <c r="A15" s="13"/>
      <c r="B15" s="13"/>
      <c r="C15" s="13"/>
      <c r="D15" s="205" t="s">
        <v>97</v>
      </c>
      <c r="E15" s="205" t="s">
        <v>27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48" s="1" customFormat="1">
      <c r="A16" s="13"/>
      <c r="B16" s="57" t="s">
        <v>152</v>
      </c>
      <c r="C16" s="57"/>
      <c r="D16" s="238">
        <f>SUM(D10:D14)</f>
        <v>0</v>
      </c>
      <c r="E16" s="205">
        <f>SUM(E10:E14)</f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4" s="1" customFormat="1" ht="8.1" customHeight="1">
      <c r="A17" s="13"/>
      <c r="B17" s="13"/>
      <c r="C17" s="13"/>
      <c r="D17" s="238"/>
      <c r="E17" s="20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4" s="1" customFormat="1" ht="15.75">
      <c r="A18" s="27" t="s">
        <v>109</v>
      </c>
      <c r="B18" s="13"/>
      <c r="C18" s="13"/>
      <c r="D18" s="237">
        <f>IF($D$5=0,0,E18/D$5)</f>
        <v>0</v>
      </c>
      <c r="E18" s="24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4" s="1" customFormat="1" ht="12.95" customHeight="1">
      <c r="A19" s="13"/>
      <c r="B19" s="13"/>
      <c r="C19" s="13"/>
      <c r="D19" s="238"/>
      <c r="E19" s="205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4" ht="15.75">
      <c r="A20" s="27" t="s">
        <v>110</v>
      </c>
      <c r="B20" s="13"/>
      <c r="C20" s="13"/>
      <c r="D20" s="123"/>
      <c r="E20" s="238"/>
      <c r="F20" s="13"/>
      <c r="G20" s="12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>
      <c r="A21" s="13"/>
      <c r="B21" s="13" t="s">
        <v>9</v>
      </c>
      <c r="C21" s="13"/>
      <c r="D21" s="237">
        <f t="shared" ref="D21:D22" si="1">IF($D$5=0,0,E21/D$5)</f>
        <v>0</v>
      </c>
      <c r="E21" s="244"/>
      <c r="F21" s="13"/>
      <c r="G21" s="12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>
      <c r="B22" t="s">
        <v>111</v>
      </c>
      <c r="D22" s="237">
        <f t="shared" si="1"/>
        <v>0</v>
      </c>
      <c r="E22" s="245"/>
      <c r="G22" s="21"/>
    </row>
    <row r="23" spans="1:34" ht="9" customHeight="1">
      <c r="D23" s="205"/>
      <c r="E23" s="205"/>
      <c r="G23" s="21"/>
    </row>
    <row r="24" spans="1:34">
      <c r="B24" s="57" t="s">
        <v>30</v>
      </c>
      <c r="C24" s="57"/>
      <c r="D24" s="238">
        <f>D21+D22</f>
        <v>0</v>
      </c>
      <c r="E24" s="238">
        <f>E21+E22</f>
        <v>0</v>
      </c>
    </row>
    <row r="25" spans="1:34">
      <c r="B25" s="57" t="s">
        <v>31</v>
      </c>
      <c r="C25" s="57"/>
      <c r="D25" s="237">
        <f>IF($D$5=0,0,E25/D$5)</f>
        <v>0</v>
      </c>
      <c r="E25" s="246"/>
    </row>
    <row r="26" spans="1:34" ht="9.9499999999999993" customHeight="1">
      <c r="B26" s="13"/>
      <c r="C26" s="13"/>
      <c r="D26" s="238"/>
      <c r="E26" s="205"/>
    </row>
    <row r="27" spans="1:34" ht="15.75">
      <c r="A27" s="27" t="s">
        <v>105</v>
      </c>
      <c r="D27" s="239"/>
      <c r="E27" s="239"/>
    </row>
    <row r="28" spans="1:34" ht="15.75">
      <c r="A28" s="27"/>
      <c r="B28" t="s">
        <v>106</v>
      </c>
      <c r="D28" s="237">
        <f t="shared" ref="D28:D32" si="2">IF($D$5=0,0,E28/D$5)</f>
        <v>0</v>
      </c>
      <c r="E28" s="247"/>
    </row>
    <row r="29" spans="1:34">
      <c r="B29" t="s">
        <v>61</v>
      </c>
      <c r="D29" s="237">
        <f t="shared" si="2"/>
        <v>0</v>
      </c>
      <c r="E29" s="248"/>
    </row>
    <row r="30" spans="1:34">
      <c r="B30" t="s">
        <v>5</v>
      </c>
      <c r="D30" s="237">
        <f t="shared" si="2"/>
        <v>0</v>
      </c>
      <c r="E30" s="248"/>
      <c r="F30" s="116"/>
    </row>
    <row r="31" spans="1:34">
      <c r="B31" t="s">
        <v>4</v>
      </c>
      <c r="D31" s="237">
        <f t="shared" si="2"/>
        <v>0</v>
      </c>
      <c r="E31" s="248"/>
      <c r="F31" s="116"/>
    </row>
    <row r="32" spans="1:34">
      <c r="B32" t="s">
        <v>64</v>
      </c>
      <c r="D32" s="237">
        <f t="shared" si="2"/>
        <v>0</v>
      </c>
      <c r="E32" s="249"/>
    </row>
    <row r="33" spans="1:6" ht="9" customHeight="1">
      <c r="D33" s="205"/>
      <c r="E33" s="205"/>
    </row>
    <row r="34" spans="1:6">
      <c r="B34" s="57" t="s">
        <v>62</v>
      </c>
      <c r="C34" s="57"/>
      <c r="D34" s="238">
        <f>SUM(D28:D32)</f>
        <v>0</v>
      </c>
      <c r="E34" s="238">
        <f>SUM(E28:E32)</f>
        <v>0</v>
      </c>
    </row>
    <row r="35" spans="1:6">
      <c r="B35" s="57" t="s">
        <v>63</v>
      </c>
      <c r="C35" s="57"/>
      <c r="D35" s="238"/>
      <c r="E35" s="238"/>
      <c r="F35" s="118"/>
    </row>
    <row r="36" spans="1:6" ht="9" customHeight="1">
      <c r="B36" s="13"/>
      <c r="C36" s="13"/>
      <c r="D36" s="238"/>
      <c r="E36" s="205"/>
    </row>
    <row r="37" spans="1:6" ht="15.75">
      <c r="A37" s="27" t="s">
        <v>98</v>
      </c>
      <c r="D37" s="239"/>
      <c r="E37" s="239"/>
    </row>
    <row r="38" spans="1:6" ht="15.75">
      <c r="A38" s="27"/>
      <c r="B38" t="s">
        <v>99</v>
      </c>
      <c r="D38" s="237">
        <f t="shared" ref="D38:D44" si="3">IF($D$5=0,0,E38/D$5)</f>
        <v>0</v>
      </c>
      <c r="E38" s="247"/>
    </row>
    <row r="39" spans="1:6">
      <c r="B39" t="s">
        <v>100</v>
      </c>
      <c r="D39" s="237">
        <f t="shared" si="3"/>
        <v>0</v>
      </c>
      <c r="E39" s="248"/>
    </row>
    <row r="40" spans="1:6">
      <c r="B40" t="s">
        <v>101</v>
      </c>
      <c r="D40" s="237">
        <f t="shared" si="3"/>
        <v>0</v>
      </c>
      <c r="E40" s="248"/>
    </row>
    <row r="41" spans="1:6">
      <c r="B41" t="s">
        <v>102</v>
      </c>
      <c r="D41" s="237">
        <f t="shared" si="3"/>
        <v>0</v>
      </c>
      <c r="E41" s="248"/>
    </row>
    <row r="42" spans="1:6">
      <c r="B42" t="s">
        <v>103</v>
      </c>
      <c r="D42" s="237">
        <f t="shared" si="3"/>
        <v>0</v>
      </c>
      <c r="E42" s="250"/>
    </row>
    <row r="43" spans="1:6">
      <c r="B43" s="13" t="s">
        <v>64</v>
      </c>
      <c r="C43" s="13"/>
      <c r="D43" s="237">
        <f t="shared" si="3"/>
        <v>0</v>
      </c>
      <c r="E43" s="250"/>
    </row>
    <row r="44" spans="1:6">
      <c r="B44" t="s">
        <v>64</v>
      </c>
      <c r="D44" s="237">
        <f t="shared" si="3"/>
        <v>0</v>
      </c>
      <c r="E44" s="245"/>
    </row>
    <row r="45" spans="1:6" ht="6" customHeight="1">
      <c r="D45" s="205"/>
      <c r="E45" s="205"/>
    </row>
    <row r="46" spans="1:6">
      <c r="B46" s="57" t="s">
        <v>104</v>
      </c>
      <c r="C46" s="57"/>
      <c r="D46" s="238">
        <f>SUM(D38:D44)</f>
        <v>0</v>
      </c>
      <c r="E46" s="238">
        <f>SUM(E38:E44)</f>
        <v>0</v>
      </c>
    </row>
    <row r="47" spans="1:6" ht="8.1" customHeight="1">
      <c r="B47" s="13"/>
      <c r="C47" s="13"/>
      <c r="D47" s="238"/>
      <c r="E47" s="238"/>
    </row>
    <row r="48" spans="1:6" ht="15.75">
      <c r="A48" s="27" t="s">
        <v>128</v>
      </c>
      <c r="D48" s="239"/>
      <c r="E48" s="239"/>
    </row>
    <row r="49" spans="1:6">
      <c r="B49" t="s">
        <v>112</v>
      </c>
      <c r="D49" s="237">
        <f t="shared" ref="D49:D50" si="4">IF($D$5=0,0,E49/D$5)</f>
        <v>0</v>
      </c>
      <c r="E49" s="247"/>
    </row>
    <row r="50" spans="1:6">
      <c r="B50" t="s">
        <v>64</v>
      </c>
      <c r="D50" s="237">
        <f t="shared" si="4"/>
        <v>0</v>
      </c>
      <c r="E50" s="249"/>
      <c r="F50" s="116"/>
    </row>
    <row r="51" spans="1:6" ht="6.95" customHeight="1">
      <c r="B51" s="13"/>
      <c r="C51" s="13"/>
      <c r="D51" s="109"/>
      <c r="E51" s="109"/>
    </row>
    <row r="52" spans="1:6">
      <c r="B52" s="57" t="s">
        <v>65</v>
      </c>
      <c r="C52" s="57"/>
      <c r="D52" s="118">
        <f>SUM(D44:D50)</f>
        <v>0</v>
      </c>
      <c r="E52" s="118">
        <f>SUM(E44:E50)</f>
        <v>0</v>
      </c>
    </row>
    <row r="53" spans="1:6" ht="6.95" customHeight="1">
      <c r="D53" s="116"/>
      <c r="E53" s="116"/>
    </row>
    <row r="54" spans="1:6" ht="15.75">
      <c r="A54" s="27" t="s">
        <v>113</v>
      </c>
      <c r="D54" s="118">
        <f>D16+D18+D24+D25+D34+D35+D46+D52</f>
        <v>0</v>
      </c>
      <c r="E54" s="118">
        <f>E16+E18+E24+E25+E34+E35+E46+E52</f>
        <v>0</v>
      </c>
    </row>
    <row r="55" spans="1:6">
      <c r="E55" s="116"/>
    </row>
    <row r="56" spans="1:6">
      <c r="E56" s="116"/>
    </row>
    <row r="57" spans="1:6">
      <c r="E57" s="116"/>
    </row>
    <row r="58" spans="1:6">
      <c r="E58" s="116"/>
    </row>
    <row r="59" spans="1:6">
      <c r="E59" s="116"/>
    </row>
    <row r="60" spans="1:6">
      <c r="E60" s="116"/>
    </row>
    <row r="61" spans="1:6">
      <c r="E61" s="116"/>
    </row>
    <row r="62" spans="1:6">
      <c r="E62" s="116"/>
    </row>
    <row r="63" spans="1:6">
      <c r="E63" s="116"/>
    </row>
    <row r="64" spans="1:6">
      <c r="E64" s="116"/>
    </row>
    <row r="65" spans="5:5">
      <c r="E65" s="116"/>
    </row>
    <row r="66" spans="5:5">
      <c r="E66" s="116"/>
    </row>
    <row r="67" spans="5:5">
      <c r="E67" s="116"/>
    </row>
    <row r="68" spans="5:5">
      <c r="E68" s="116"/>
    </row>
    <row r="69" spans="5:5">
      <c r="E69" s="116"/>
    </row>
    <row r="70" spans="5:5">
      <c r="E70" s="116"/>
    </row>
    <row r="71" spans="5:5">
      <c r="E71" s="116"/>
    </row>
    <row r="72" spans="5:5">
      <c r="E72" s="116"/>
    </row>
    <row r="73" spans="5:5">
      <c r="E73" s="116"/>
    </row>
    <row r="74" spans="5:5">
      <c r="E74" s="116"/>
    </row>
    <row r="75" spans="5:5">
      <c r="E75" s="116"/>
    </row>
    <row r="76" spans="5:5">
      <c r="E76" s="116"/>
    </row>
    <row r="77" spans="5:5">
      <c r="E77" s="116"/>
    </row>
    <row r="78" spans="5:5">
      <c r="E78" s="116"/>
    </row>
    <row r="79" spans="5:5">
      <c r="E79" s="116"/>
    </row>
    <row r="80" spans="5:5">
      <c r="E80" s="116"/>
    </row>
    <row r="81" spans="5:5">
      <c r="E81" s="116"/>
    </row>
    <row r="82" spans="5:5">
      <c r="E82" s="116"/>
    </row>
    <row r="83" spans="5:5">
      <c r="E83" s="116"/>
    </row>
    <row r="84" spans="5:5">
      <c r="E84" s="116"/>
    </row>
    <row r="85" spans="5:5">
      <c r="E85" s="116"/>
    </row>
    <row r="86" spans="5:5">
      <c r="E86" s="116"/>
    </row>
    <row r="87" spans="5:5">
      <c r="E87" s="116"/>
    </row>
    <row r="88" spans="5:5">
      <c r="E88" s="116"/>
    </row>
    <row r="89" spans="5:5">
      <c r="E89" s="116"/>
    </row>
    <row r="90" spans="5:5">
      <c r="E90" s="116"/>
    </row>
    <row r="91" spans="5:5">
      <c r="E91" s="116"/>
    </row>
    <row r="92" spans="5:5">
      <c r="E92" s="116"/>
    </row>
    <row r="93" spans="5:5">
      <c r="E93" s="116"/>
    </row>
    <row r="94" spans="5:5">
      <c r="E94" s="116"/>
    </row>
    <row r="95" spans="5:5">
      <c r="E95" s="116"/>
    </row>
    <row r="96" spans="5:5">
      <c r="E96" s="116"/>
    </row>
    <row r="97" spans="5:5">
      <c r="E97" s="116"/>
    </row>
    <row r="98" spans="5:5">
      <c r="E98" s="116"/>
    </row>
    <row r="99" spans="5:5">
      <c r="E99" s="116"/>
    </row>
    <row r="100" spans="5:5">
      <c r="E100" s="116"/>
    </row>
    <row r="101" spans="5:5">
      <c r="E101" s="116"/>
    </row>
    <row r="102" spans="5:5">
      <c r="E102" s="116"/>
    </row>
    <row r="103" spans="5:5">
      <c r="E103" s="116"/>
    </row>
    <row r="104" spans="5:5">
      <c r="E104" s="116"/>
    </row>
    <row r="105" spans="5:5">
      <c r="E105" s="116"/>
    </row>
    <row r="106" spans="5:5">
      <c r="E106" s="116"/>
    </row>
    <row r="107" spans="5:5">
      <c r="E107" s="116"/>
    </row>
    <row r="108" spans="5:5">
      <c r="E108" s="116"/>
    </row>
    <row r="109" spans="5:5">
      <c r="E109" s="116"/>
    </row>
    <row r="110" spans="5:5">
      <c r="E110" s="116"/>
    </row>
    <row r="111" spans="5:5">
      <c r="E111" s="116"/>
    </row>
    <row r="112" spans="5:5">
      <c r="E112" s="116"/>
    </row>
    <row r="113" spans="5:5">
      <c r="E113" s="116"/>
    </row>
    <row r="114" spans="5:5">
      <c r="E114" s="116"/>
    </row>
    <row r="115" spans="5:5">
      <c r="E115" s="116"/>
    </row>
    <row r="116" spans="5:5">
      <c r="E116" s="116"/>
    </row>
    <row r="117" spans="5:5">
      <c r="E117" s="116"/>
    </row>
    <row r="118" spans="5:5">
      <c r="E118" s="116"/>
    </row>
    <row r="119" spans="5:5">
      <c r="E119" s="116"/>
    </row>
    <row r="120" spans="5:5">
      <c r="E120" s="116"/>
    </row>
    <row r="121" spans="5:5">
      <c r="E121" s="116"/>
    </row>
    <row r="122" spans="5:5">
      <c r="E122" s="116"/>
    </row>
    <row r="123" spans="5:5">
      <c r="E123" s="116"/>
    </row>
    <row r="124" spans="5:5">
      <c r="E124" s="116"/>
    </row>
    <row r="125" spans="5:5">
      <c r="E125" s="116"/>
    </row>
    <row r="126" spans="5:5">
      <c r="E126" s="116"/>
    </row>
    <row r="127" spans="5:5">
      <c r="E127" s="116"/>
    </row>
    <row r="128" spans="5:5">
      <c r="E128" s="116"/>
    </row>
    <row r="129" spans="5:5">
      <c r="E129" s="116"/>
    </row>
    <row r="130" spans="5:5">
      <c r="E130" s="116"/>
    </row>
    <row r="131" spans="5:5">
      <c r="E131" s="116"/>
    </row>
    <row r="132" spans="5:5">
      <c r="E132" s="116"/>
    </row>
    <row r="133" spans="5:5">
      <c r="E133" s="116"/>
    </row>
    <row r="134" spans="5:5">
      <c r="E134" s="116"/>
    </row>
    <row r="135" spans="5:5">
      <c r="E135" s="116"/>
    </row>
    <row r="136" spans="5:5">
      <c r="E136" s="116"/>
    </row>
    <row r="137" spans="5:5">
      <c r="E137" s="116"/>
    </row>
    <row r="138" spans="5:5">
      <c r="E138" s="116"/>
    </row>
    <row r="139" spans="5:5">
      <c r="E139" s="116"/>
    </row>
    <row r="140" spans="5:5">
      <c r="E140" s="116"/>
    </row>
    <row r="141" spans="5:5">
      <c r="E141" s="116"/>
    </row>
    <row r="142" spans="5:5">
      <c r="E142" s="116"/>
    </row>
    <row r="143" spans="5:5">
      <c r="E143" s="116"/>
    </row>
    <row r="144" spans="5:5">
      <c r="E144" s="116"/>
    </row>
    <row r="145" spans="5:5">
      <c r="E145" s="116"/>
    </row>
    <row r="146" spans="5:5">
      <c r="E146" s="116"/>
    </row>
    <row r="147" spans="5:5">
      <c r="E147" s="116"/>
    </row>
    <row r="148" spans="5:5">
      <c r="E148" s="116"/>
    </row>
    <row r="149" spans="5:5">
      <c r="E149" s="116"/>
    </row>
    <row r="150" spans="5:5">
      <c r="E150" s="116"/>
    </row>
    <row r="151" spans="5:5">
      <c r="E151" s="116"/>
    </row>
    <row r="152" spans="5:5">
      <c r="E152" s="116"/>
    </row>
    <row r="153" spans="5:5">
      <c r="E153" s="116"/>
    </row>
    <row r="154" spans="5:5">
      <c r="E154" s="116"/>
    </row>
    <row r="155" spans="5:5">
      <c r="E155" s="116"/>
    </row>
    <row r="156" spans="5:5">
      <c r="E156" s="116"/>
    </row>
    <row r="157" spans="5:5">
      <c r="E157" s="116"/>
    </row>
    <row r="158" spans="5:5">
      <c r="E158" s="116"/>
    </row>
    <row r="159" spans="5:5">
      <c r="E159" s="116"/>
    </row>
    <row r="160" spans="5:5">
      <c r="E160" s="116"/>
    </row>
    <row r="161" spans="5:5">
      <c r="E161" s="116"/>
    </row>
    <row r="162" spans="5:5">
      <c r="E162" s="116"/>
    </row>
    <row r="163" spans="5:5">
      <c r="E163" s="116"/>
    </row>
    <row r="164" spans="5:5">
      <c r="E164" s="116"/>
    </row>
    <row r="165" spans="5:5">
      <c r="E165" s="116"/>
    </row>
    <row r="166" spans="5:5">
      <c r="E166" s="116"/>
    </row>
    <row r="167" spans="5:5">
      <c r="E167" s="116"/>
    </row>
    <row r="168" spans="5:5">
      <c r="E168" s="116"/>
    </row>
    <row r="169" spans="5:5">
      <c r="E169" s="116"/>
    </row>
    <row r="170" spans="5:5">
      <c r="E170" s="116"/>
    </row>
    <row r="171" spans="5:5">
      <c r="E171" s="116"/>
    </row>
    <row r="172" spans="5:5">
      <c r="E172" s="116"/>
    </row>
    <row r="173" spans="5:5">
      <c r="E173" s="116"/>
    </row>
    <row r="174" spans="5:5">
      <c r="E174" s="116"/>
    </row>
    <row r="175" spans="5:5">
      <c r="E175" s="116"/>
    </row>
    <row r="176" spans="5:5">
      <c r="E176" s="116"/>
    </row>
    <row r="177" spans="5:5">
      <c r="E177" s="116"/>
    </row>
    <row r="178" spans="5:5">
      <c r="E178" s="116"/>
    </row>
    <row r="179" spans="5:5">
      <c r="E179" s="116"/>
    </row>
    <row r="180" spans="5:5">
      <c r="E180" s="116"/>
    </row>
    <row r="181" spans="5:5">
      <c r="E181" s="116"/>
    </row>
    <row r="182" spans="5:5">
      <c r="E182" s="116"/>
    </row>
    <row r="183" spans="5:5">
      <c r="E183" s="116"/>
    </row>
    <row r="184" spans="5:5">
      <c r="E184" s="116"/>
    </row>
    <row r="185" spans="5:5">
      <c r="E185" s="116"/>
    </row>
    <row r="186" spans="5:5">
      <c r="E186" s="116"/>
    </row>
    <row r="187" spans="5:5">
      <c r="E187" s="116"/>
    </row>
    <row r="188" spans="5:5">
      <c r="E188" s="116"/>
    </row>
    <row r="189" spans="5:5">
      <c r="E189" s="116"/>
    </row>
    <row r="190" spans="5:5">
      <c r="E190" s="116"/>
    </row>
    <row r="191" spans="5:5">
      <c r="E191" s="116"/>
    </row>
    <row r="192" spans="5:5">
      <c r="E192" s="116"/>
    </row>
    <row r="193" spans="5:5">
      <c r="E193" s="116"/>
    </row>
    <row r="194" spans="5:5">
      <c r="E194" s="116"/>
    </row>
    <row r="195" spans="5:5">
      <c r="E195" s="116"/>
    </row>
    <row r="196" spans="5:5">
      <c r="E196" s="116"/>
    </row>
    <row r="197" spans="5:5">
      <c r="E197" s="116"/>
    </row>
    <row r="198" spans="5:5">
      <c r="E198" s="116"/>
    </row>
    <row r="199" spans="5:5">
      <c r="E199" s="116"/>
    </row>
    <row r="200" spans="5:5">
      <c r="E200" s="116"/>
    </row>
    <row r="201" spans="5:5">
      <c r="E201" s="116"/>
    </row>
    <row r="202" spans="5:5">
      <c r="E202" s="116"/>
    </row>
    <row r="203" spans="5:5">
      <c r="E203" s="116"/>
    </row>
    <row r="204" spans="5:5">
      <c r="E204" s="116"/>
    </row>
    <row r="205" spans="5:5">
      <c r="E205" s="116"/>
    </row>
    <row r="206" spans="5:5">
      <c r="E206" s="116"/>
    </row>
    <row r="207" spans="5:5">
      <c r="E207" s="116"/>
    </row>
    <row r="208" spans="5:5">
      <c r="E208" s="116"/>
    </row>
    <row r="209" spans="5:5">
      <c r="E209" s="116"/>
    </row>
    <row r="210" spans="5:5">
      <c r="E210" s="116"/>
    </row>
    <row r="211" spans="5:5">
      <c r="E211" s="116"/>
    </row>
    <row r="212" spans="5:5">
      <c r="E212" s="116"/>
    </row>
    <row r="213" spans="5:5">
      <c r="E213" s="116"/>
    </row>
    <row r="214" spans="5:5">
      <c r="E214" s="116"/>
    </row>
    <row r="215" spans="5:5">
      <c r="E215" s="116"/>
    </row>
    <row r="216" spans="5:5">
      <c r="E216" s="116"/>
    </row>
    <row r="217" spans="5:5">
      <c r="E217" s="116"/>
    </row>
    <row r="218" spans="5:5">
      <c r="E218" s="116"/>
    </row>
    <row r="219" spans="5:5">
      <c r="E219" s="116"/>
    </row>
    <row r="220" spans="5:5">
      <c r="E220" s="116"/>
    </row>
    <row r="221" spans="5:5">
      <c r="E221" s="116"/>
    </row>
    <row r="222" spans="5:5">
      <c r="E222" s="116"/>
    </row>
    <row r="223" spans="5:5">
      <c r="E223" s="116"/>
    </row>
    <row r="224" spans="5:5">
      <c r="E224" s="116"/>
    </row>
    <row r="225" spans="5:5">
      <c r="E225" s="116"/>
    </row>
    <row r="226" spans="5:5">
      <c r="E226" s="116"/>
    </row>
    <row r="227" spans="5:5">
      <c r="E227" s="116"/>
    </row>
    <row r="228" spans="5:5">
      <c r="E228" s="116"/>
    </row>
    <row r="229" spans="5:5">
      <c r="E229" s="116"/>
    </row>
    <row r="230" spans="5:5">
      <c r="E230" s="116"/>
    </row>
    <row r="231" spans="5:5">
      <c r="E231" s="116"/>
    </row>
    <row r="232" spans="5:5">
      <c r="E232" s="116"/>
    </row>
    <row r="233" spans="5:5">
      <c r="E233" s="116"/>
    </row>
    <row r="234" spans="5:5">
      <c r="E234" s="116"/>
    </row>
    <row r="235" spans="5:5">
      <c r="E235" s="116"/>
    </row>
    <row r="236" spans="5:5">
      <c r="E236" s="116"/>
    </row>
    <row r="237" spans="5:5">
      <c r="E237" s="116"/>
    </row>
    <row r="238" spans="5:5">
      <c r="E238" s="116"/>
    </row>
    <row r="239" spans="5:5">
      <c r="E239" s="116"/>
    </row>
    <row r="240" spans="5:5">
      <c r="E240" s="116"/>
    </row>
    <row r="241" spans="5:5">
      <c r="E241" s="116"/>
    </row>
    <row r="242" spans="5:5">
      <c r="E242" s="116"/>
    </row>
    <row r="243" spans="5:5">
      <c r="E243" s="116"/>
    </row>
    <row r="244" spans="5:5">
      <c r="E244" s="116"/>
    </row>
    <row r="245" spans="5:5">
      <c r="E245" s="116"/>
    </row>
    <row r="246" spans="5:5">
      <c r="E246" s="116"/>
    </row>
    <row r="247" spans="5:5">
      <c r="E247" s="116"/>
    </row>
    <row r="248" spans="5:5">
      <c r="E248" s="116"/>
    </row>
    <row r="249" spans="5:5">
      <c r="E249" s="116"/>
    </row>
    <row r="250" spans="5:5">
      <c r="E250" s="116"/>
    </row>
    <row r="251" spans="5:5">
      <c r="E251" s="116"/>
    </row>
    <row r="252" spans="5:5">
      <c r="E252" s="116"/>
    </row>
    <row r="253" spans="5:5">
      <c r="E253" s="116"/>
    </row>
    <row r="254" spans="5:5">
      <c r="E254" s="116"/>
    </row>
    <row r="255" spans="5:5">
      <c r="E255" s="116"/>
    </row>
    <row r="256" spans="5:5">
      <c r="E256" s="116"/>
    </row>
    <row r="257" spans="5:5">
      <c r="E257" s="116"/>
    </row>
    <row r="258" spans="5:5">
      <c r="E258" s="116"/>
    </row>
    <row r="259" spans="5:5">
      <c r="E259" s="116"/>
    </row>
    <row r="260" spans="5:5">
      <c r="E260" s="116"/>
    </row>
    <row r="261" spans="5:5">
      <c r="E261" s="116"/>
    </row>
    <row r="262" spans="5:5">
      <c r="E262" s="116"/>
    </row>
    <row r="263" spans="5:5">
      <c r="E263" s="116"/>
    </row>
    <row r="264" spans="5:5">
      <c r="E264" s="116"/>
    </row>
    <row r="265" spans="5:5">
      <c r="E265" s="116"/>
    </row>
    <row r="266" spans="5:5">
      <c r="E266" s="116"/>
    </row>
    <row r="267" spans="5:5">
      <c r="E267" s="116"/>
    </row>
    <row r="268" spans="5:5">
      <c r="E268" s="116"/>
    </row>
    <row r="269" spans="5:5">
      <c r="E269" s="116"/>
    </row>
    <row r="270" spans="5:5">
      <c r="E270" s="116"/>
    </row>
    <row r="271" spans="5:5">
      <c r="E271" s="116"/>
    </row>
    <row r="272" spans="5:5">
      <c r="E272" s="116"/>
    </row>
    <row r="273" spans="5:5">
      <c r="E273" s="116"/>
    </row>
    <row r="274" spans="5:5">
      <c r="E274" s="116"/>
    </row>
    <row r="275" spans="5:5">
      <c r="E275" s="116"/>
    </row>
    <row r="276" spans="5:5">
      <c r="E276" s="116"/>
    </row>
    <row r="277" spans="5:5">
      <c r="E277" s="116"/>
    </row>
    <row r="278" spans="5:5">
      <c r="E278" s="116"/>
    </row>
    <row r="279" spans="5:5">
      <c r="E279" s="116"/>
    </row>
    <row r="280" spans="5:5">
      <c r="E280" s="116"/>
    </row>
    <row r="281" spans="5:5">
      <c r="E281" s="116"/>
    </row>
    <row r="282" spans="5:5">
      <c r="E282" s="116"/>
    </row>
    <row r="283" spans="5:5">
      <c r="E283" s="116"/>
    </row>
    <row r="284" spans="5:5">
      <c r="E284" s="116"/>
    </row>
    <row r="285" spans="5:5">
      <c r="E285" s="116"/>
    </row>
    <row r="286" spans="5:5">
      <c r="E286" s="116"/>
    </row>
    <row r="287" spans="5:5">
      <c r="E287" s="116"/>
    </row>
    <row r="288" spans="5:5">
      <c r="E288" s="116"/>
    </row>
    <row r="289" spans="5:5">
      <c r="E289" s="116"/>
    </row>
    <row r="290" spans="5:5">
      <c r="E290" s="116"/>
    </row>
    <row r="291" spans="5:5">
      <c r="E291" s="116"/>
    </row>
    <row r="292" spans="5:5">
      <c r="E292" s="116"/>
    </row>
    <row r="293" spans="5:5">
      <c r="E293" s="116"/>
    </row>
    <row r="294" spans="5:5">
      <c r="E294" s="116"/>
    </row>
    <row r="295" spans="5:5">
      <c r="E295" s="116"/>
    </row>
    <row r="296" spans="5:5">
      <c r="E296" s="116"/>
    </row>
    <row r="297" spans="5:5">
      <c r="E297" s="116"/>
    </row>
    <row r="298" spans="5:5">
      <c r="E298" s="116"/>
    </row>
    <row r="299" spans="5:5">
      <c r="E299" s="116"/>
    </row>
    <row r="300" spans="5:5">
      <c r="E300" s="116"/>
    </row>
    <row r="301" spans="5:5">
      <c r="E301" s="116"/>
    </row>
    <row r="302" spans="5:5">
      <c r="E302" s="116"/>
    </row>
    <row r="303" spans="5:5">
      <c r="E303" s="116"/>
    </row>
    <row r="304" spans="5:5">
      <c r="E304" s="116"/>
    </row>
    <row r="305" spans="5:5">
      <c r="E305" s="116"/>
    </row>
    <row r="306" spans="5:5">
      <c r="E306" s="116"/>
    </row>
    <row r="307" spans="5:5">
      <c r="E307" s="116"/>
    </row>
    <row r="308" spans="5:5">
      <c r="E308" s="116"/>
    </row>
    <row r="309" spans="5:5">
      <c r="E309" s="116"/>
    </row>
    <row r="310" spans="5:5">
      <c r="E310" s="116"/>
    </row>
    <row r="311" spans="5:5">
      <c r="E311" s="116"/>
    </row>
    <row r="312" spans="5:5">
      <c r="E312" s="116"/>
    </row>
    <row r="313" spans="5:5">
      <c r="E313" s="116"/>
    </row>
    <row r="314" spans="5:5">
      <c r="E314" s="116"/>
    </row>
    <row r="315" spans="5:5">
      <c r="E315" s="116"/>
    </row>
    <row r="316" spans="5:5">
      <c r="E316" s="116"/>
    </row>
    <row r="317" spans="5:5">
      <c r="E317" s="116"/>
    </row>
    <row r="318" spans="5:5">
      <c r="E318" s="116"/>
    </row>
    <row r="319" spans="5:5">
      <c r="E319" s="116"/>
    </row>
    <row r="320" spans="5:5">
      <c r="E320" s="116"/>
    </row>
    <row r="321" spans="5:5">
      <c r="E321" s="116"/>
    </row>
    <row r="322" spans="5:5">
      <c r="E322" s="116"/>
    </row>
    <row r="323" spans="5:5">
      <c r="E323" s="116"/>
    </row>
    <row r="324" spans="5:5">
      <c r="E324" s="116"/>
    </row>
    <row r="325" spans="5:5">
      <c r="E325" s="116"/>
    </row>
    <row r="326" spans="5:5">
      <c r="E326" s="116"/>
    </row>
    <row r="327" spans="5:5">
      <c r="E327" s="116"/>
    </row>
    <row r="328" spans="5:5">
      <c r="E328" s="116"/>
    </row>
    <row r="329" spans="5:5">
      <c r="E329" s="116"/>
    </row>
    <row r="330" spans="5:5">
      <c r="E330" s="116"/>
    </row>
    <row r="331" spans="5:5">
      <c r="E331" s="116"/>
    </row>
    <row r="332" spans="5:5">
      <c r="E332" s="116"/>
    </row>
    <row r="333" spans="5:5">
      <c r="E333" s="116"/>
    </row>
    <row r="334" spans="5:5">
      <c r="E334" s="116"/>
    </row>
    <row r="335" spans="5:5">
      <c r="E335" s="116"/>
    </row>
    <row r="336" spans="5:5">
      <c r="E336" s="116"/>
    </row>
    <row r="337" spans="5:5">
      <c r="E337" s="116"/>
    </row>
    <row r="338" spans="5:5">
      <c r="E338" s="116"/>
    </row>
    <row r="339" spans="5:5">
      <c r="E339" s="116"/>
    </row>
    <row r="340" spans="5:5">
      <c r="E340" s="116"/>
    </row>
    <row r="341" spans="5:5">
      <c r="E341" s="116"/>
    </row>
    <row r="342" spans="5:5">
      <c r="E342" s="116"/>
    </row>
    <row r="343" spans="5:5">
      <c r="E343" s="116"/>
    </row>
    <row r="344" spans="5:5">
      <c r="E344" s="116"/>
    </row>
    <row r="345" spans="5:5">
      <c r="E345" s="116"/>
    </row>
    <row r="346" spans="5:5">
      <c r="E346" s="116"/>
    </row>
    <row r="347" spans="5:5">
      <c r="E347" s="116"/>
    </row>
    <row r="348" spans="5:5">
      <c r="E348" s="116"/>
    </row>
    <row r="349" spans="5:5">
      <c r="E349" s="116"/>
    </row>
    <row r="350" spans="5:5">
      <c r="E350" s="116"/>
    </row>
    <row r="351" spans="5:5">
      <c r="E351" s="116"/>
    </row>
    <row r="352" spans="5:5">
      <c r="E352" s="116"/>
    </row>
    <row r="353" spans="5:5">
      <c r="E353" s="116"/>
    </row>
    <row r="354" spans="5:5">
      <c r="E354" s="116"/>
    </row>
    <row r="355" spans="5:5">
      <c r="E355" s="116"/>
    </row>
    <row r="356" spans="5:5">
      <c r="E356" s="116"/>
    </row>
    <row r="357" spans="5:5">
      <c r="E357" s="116"/>
    </row>
    <row r="358" spans="5:5">
      <c r="E358" s="116"/>
    </row>
    <row r="359" spans="5:5">
      <c r="E359" s="116"/>
    </row>
    <row r="360" spans="5:5">
      <c r="E360" s="116"/>
    </row>
    <row r="361" spans="5:5">
      <c r="E361" s="116"/>
    </row>
  </sheetData>
  <pageMargins left="1" right="0.5" top="0.5" bottom="0.5" header="0.5" footer="0.5"/>
  <pageSetup orientation="portrait" horizontalDpi="4294967292" verticalDpi="4294967292"/>
  <headerFooter alignWithMargins="0">
    <oddFooter xml:space="preserve">&amp;R&amp;"Geneva,Regular"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52"/>
  <sheetViews>
    <sheetView tabSelected="1" zoomScale="60" zoomScaleNormal="60" workbookViewId="0">
      <selection activeCell="D26" sqref="D26"/>
    </sheetView>
  </sheetViews>
  <sheetFormatPr defaultColWidth="11.109375" defaultRowHeight="15"/>
  <cols>
    <col min="1" max="1" width="31.6640625" customWidth="1"/>
    <col min="2" max="2" width="21.109375" customWidth="1"/>
    <col min="3" max="3" width="10.44140625" customWidth="1"/>
    <col min="4" max="33" width="11.5546875" customWidth="1"/>
  </cols>
  <sheetData>
    <row r="1" spans="1:38" ht="15.75">
      <c r="A1" s="128" t="s">
        <v>234</v>
      </c>
      <c r="B1" s="42"/>
      <c r="C1" s="42"/>
      <c r="D1" s="25"/>
      <c r="E1" s="24"/>
      <c r="F1" s="33"/>
      <c r="G1" s="45"/>
      <c r="H1" s="34"/>
      <c r="I1" s="34"/>
      <c r="J1" s="3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8" ht="15.75">
      <c r="A2" s="128" t="s">
        <v>233</v>
      </c>
      <c r="B2" s="42"/>
      <c r="C2" s="42"/>
      <c r="D2" s="25"/>
      <c r="E2" s="24"/>
      <c r="F2" s="33"/>
      <c r="G2" s="45"/>
      <c r="H2" s="34"/>
      <c r="I2" s="34"/>
      <c r="J2" s="3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8" ht="15.75">
      <c r="A3" s="23" t="s">
        <v>200</v>
      </c>
      <c r="B3" s="42"/>
      <c r="C3" s="42"/>
      <c r="D3" s="25"/>
      <c r="E3" s="24"/>
      <c r="F3" s="24"/>
      <c r="G3" s="45"/>
      <c r="H3" s="34"/>
      <c r="I3" s="34"/>
      <c r="J3" s="3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8" ht="15.75">
      <c r="A4" s="23"/>
      <c r="B4" s="42"/>
      <c r="C4" s="42"/>
      <c r="D4" s="25"/>
      <c r="E4" s="24"/>
      <c r="F4" s="24"/>
      <c r="G4" s="45"/>
      <c r="H4" s="34"/>
      <c r="I4" s="34"/>
      <c r="J4" s="3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8" ht="15.75">
      <c r="A5" s="171" t="s">
        <v>254</v>
      </c>
      <c r="B5" s="42"/>
      <c r="C5" s="42"/>
      <c r="D5" s="25"/>
      <c r="E5" s="24"/>
      <c r="F5" s="24"/>
      <c r="G5" s="45"/>
      <c r="H5" s="34"/>
      <c r="I5" s="34"/>
      <c r="J5" s="3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8" ht="15.75">
      <c r="A6" s="23"/>
      <c r="B6" s="42"/>
      <c r="C6" s="42"/>
      <c r="D6" s="43"/>
      <c r="E6" s="24"/>
      <c r="F6" s="24"/>
      <c r="G6" s="45"/>
      <c r="H6" s="34"/>
      <c r="I6" s="34"/>
      <c r="J6" s="3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8" ht="15.75">
      <c r="A7" s="23" t="s">
        <v>225</v>
      </c>
      <c r="B7" s="348">
        <f>'Rent Table'!C50</f>
        <v>0</v>
      </c>
      <c r="C7" s="42"/>
      <c r="D7" s="43"/>
      <c r="E7" s="24"/>
      <c r="F7" s="24"/>
      <c r="G7" s="45"/>
      <c r="H7" s="34"/>
      <c r="I7" s="34"/>
      <c r="J7" s="3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8" ht="15.75">
      <c r="A8" s="23"/>
      <c r="B8" s="42"/>
      <c r="C8" s="42"/>
      <c r="D8" s="43"/>
      <c r="E8" s="24"/>
      <c r="F8" s="24"/>
      <c r="G8" s="45"/>
      <c r="H8" s="34"/>
      <c r="I8" s="34"/>
      <c r="J8" s="3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8" ht="15.75">
      <c r="A9" s="92" t="s">
        <v>173</v>
      </c>
      <c r="B9" s="42"/>
      <c r="C9" s="42"/>
      <c r="D9" s="43"/>
      <c r="E9" s="24"/>
      <c r="F9" s="24"/>
      <c r="G9" s="45"/>
      <c r="H9" s="34"/>
      <c r="I9" s="34"/>
      <c r="J9" s="3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8">
      <c r="A10" s="33" t="s">
        <v>11</v>
      </c>
      <c r="B10" s="93">
        <v>0.02</v>
      </c>
      <c r="C10" s="42"/>
      <c r="D10" s="43"/>
      <c r="E10" s="24"/>
      <c r="F10" s="24"/>
      <c r="G10" s="45"/>
      <c r="H10" s="34"/>
      <c r="I10" s="34"/>
      <c r="J10" s="3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8">
      <c r="A11" s="94" t="s">
        <v>96</v>
      </c>
      <c r="B11" s="93">
        <v>0.03</v>
      </c>
      <c r="C11" s="42"/>
      <c r="D11" s="43"/>
      <c r="E11" s="24"/>
      <c r="F11" s="24"/>
      <c r="G11" s="45"/>
      <c r="H11" s="34"/>
      <c r="I11" s="34"/>
      <c r="J11" s="3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8" hidden="1">
      <c r="A12" s="98" t="s">
        <v>226</v>
      </c>
      <c r="B12" s="35" t="s">
        <v>263</v>
      </c>
      <c r="C12" s="42"/>
      <c r="D12" s="43"/>
      <c r="E12" s="24"/>
      <c r="F12" s="24"/>
      <c r="G12" s="45"/>
      <c r="H12" s="34"/>
      <c r="I12" s="34"/>
      <c r="J12" s="3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8" hidden="1">
      <c r="A13" s="85" t="s">
        <v>149</v>
      </c>
      <c r="B13" s="314"/>
      <c r="C13" s="42"/>
      <c r="D13" s="43"/>
      <c r="E13" s="24"/>
      <c r="F13" s="24"/>
      <c r="G13" s="45"/>
      <c r="H13" s="34"/>
      <c r="I13" s="34"/>
      <c r="J13" s="3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8" hidden="1">
      <c r="A14" s="85" t="s">
        <v>36</v>
      </c>
      <c r="B14" s="314"/>
      <c r="C14" s="42"/>
      <c r="D14" s="43"/>
      <c r="E14" s="24"/>
      <c r="F14" s="24"/>
      <c r="G14" s="45"/>
      <c r="H14" s="34"/>
      <c r="I14" s="34"/>
      <c r="J14" s="3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8">
      <c r="A15" s="98"/>
      <c r="B15" s="93"/>
      <c r="C15" s="42"/>
      <c r="D15" s="189"/>
      <c r="E15" s="24"/>
      <c r="F15" s="24"/>
      <c r="G15" s="45"/>
      <c r="H15" s="34"/>
      <c r="I15" s="34"/>
      <c r="J15" s="3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8" s="1" customFormat="1" ht="15.75">
      <c r="A16" s="92"/>
      <c r="B16" s="95"/>
      <c r="C16" s="189" t="s">
        <v>245</v>
      </c>
      <c r="D16" s="96">
        <v>1</v>
      </c>
      <c r="E16" s="96">
        <f t="shared" ref="E16:Q16" si="0">D16+1</f>
        <v>2</v>
      </c>
      <c r="F16" s="96">
        <f t="shared" si="0"/>
        <v>3</v>
      </c>
      <c r="G16" s="96">
        <f t="shared" si="0"/>
        <v>4</v>
      </c>
      <c r="H16" s="96">
        <f t="shared" si="0"/>
        <v>5</v>
      </c>
      <c r="I16" s="96">
        <f t="shared" si="0"/>
        <v>6</v>
      </c>
      <c r="J16" s="96">
        <f t="shared" si="0"/>
        <v>7</v>
      </c>
      <c r="K16" s="96">
        <f t="shared" si="0"/>
        <v>8</v>
      </c>
      <c r="L16" s="96">
        <f t="shared" si="0"/>
        <v>9</v>
      </c>
      <c r="M16" s="96">
        <f t="shared" si="0"/>
        <v>10</v>
      </c>
      <c r="N16" s="96">
        <f t="shared" si="0"/>
        <v>11</v>
      </c>
      <c r="O16" s="96">
        <f t="shared" si="0"/>
        <v>12</v>
      </c>
      <c r="P16" s="96">
        <f t="shared" si="0"/>
        <v>13</v>
      </c>
      <c r="Q16" s="96">
        <f t="shared" si="0"/>
        <v>14</v>
      </c>
      <c r="R16" s="96">
        <f t="shared" ref="R16" si="1">Q16+1</f>
        <v>15</v>
      </c>
      <c r="S16" s="96">
        <f t="shared" ref="S16" si="2">R16+1</f>
        <v>16</v>
      </c>
      <c r="T16" s="96">
        <f t="shared" ref="T16" si="3">S16+1</f>
        <v>17</v>
      </c>
      <c r="U16" s="96">
        <f t="shared" ref="U16" si="4">T16+1</f>
        <v>18</v>
      </c>
      <c r="V16" s="96">
        <f t="shared" ref="V16" si="5">U16+1</f>
        <v>19</v>
      </c>
      <c r="W16" s="96">
        <f t="shared" ref="W16" si="6">V16+1</f>
        <v>20</v>
      </c>
      <c r="X16" s="96">
        <f t="shared" ref="X16" si="7">W16+1</f>
        <v>21</v>
      </c>
      <c r="Y16" s="96">
        <f t="shared" ref="Y16" si="8">X16+1</f>
        <v>22</v>
      </c>
      <c r="Z16" s="96">
        <f t="shared" ref="Z16" si="9">Y16+1</f>
        <v>23</v>
      </c>
      <c r="AA16" s="96">
        <f t="shared" ref="AA16" si="10">Z16+1</f>
        <v>24</v>
      </c>
      <c r="AB16" s="96">
        <f t="shared" ref="AB16" si="11">AA16+1</f>
        <v>25</v>
      </c>
      <c r="AC16" s="96">
        <f t="shared" ref="AC16" si="12">AB16+1</f>
        <v>26</v>
      </c>
      <c r="AD16" s="96">
        <f t="shared" ref="AD16" si="13">AC16+1</f>
        <v>27</v>
      </c>
      <c r="AE16" s="96">
        <f t="shared" ref="AE16" si="14">AD16+1</f>
        <v>28</v>
      </c>
      <c r="AF16" s="96">
        <f t="shared" ref="AF16" si="15">AE16+1</f>
        <v>29</v>
      </c>
      <c r="AG16" s="96">
        <f t="shared" ref="AG16" si="16">AF16+1</f>
        <v>30</v>
      </c>
      <c r="AH16"/>
      <c r="AI16"/>
      <c r="AJ16"/>
      <c r="AK16"/>
      <c r="AL16"/>
    </row>
    <row r="17" spans="1:33" s="1" customFormat="1" ht="15.75">
      <c r="A17" s="92" t="s">
        <v>15</v>
      </c>
      <c r="B17" s="95"/>
      <c r="C17" s="95"/>
      <c r="D17" s="43"/>
      <c r="E17" s="43"/>
      <c r="F17" s="32"/>
      <c r="G17" s="45"/>
      <c r="H17" s="34"/>
      <c r="I17" s="34"/>
      <c r="J17" s="34"/>
      <c r="K17" s="24"/>
      <c r="L17" s="24"/>
      <c r="M17" s="24"/>
      <c r="N17" s="24"/>
      <c r="X17" s="24"/>
    </row>
    <row r="18" spans="1:33" s="1" customFormat="1">
      <c r="A18" s="98" t="s">
        <v>48</v>
      </c>
      <c r="B18" s="99"/>
      <c r="C18" s="99"/>
      <c r="D18" s="349">
        <f>'Rent Table'!$E$50</f>
        <v>0</v>
      </c>
      <c r="E18" s="349">
        <f>D18*(1+$B$10)</f>
        <v>0</v>
      </c>
      <c r="F18" s="349">
        <f>E18*(1+$B$10)</f>
        <v>0</v>
      </c>
      <c r="G18" s="349">
        <f t="shared" ref="G18:AG18" si="17">F18*(1+$B$10)</f>
        <v>0</v>
      </c>
      <c r="H18" s="349">
        <f>G18*(1+$B$10)</f>
        <v>0</v>
      </c>
      <c r="I18" s="349">
        <f t="shared" si="17"/>
        <v>0</v>
      </c>
      <c r="J18" s="349">
        <f t="shared" si="17"/>
        <v>0</v>
      </c>
      <c r="K18" s="349">
        <f t="shared" si="17"/>
        <v>0</v>
      </c>
      <c r="L18" s="349">
        <f t="shared" si="17"/>
        <v>0</v>
      </c>
      <c r="M18" s="349">
        <f t="shared" si="17"/>
        <v>0</v>
      </c>
      <c r="N18" s="349">
        <f t="shared" si="17"/>
        <v>0</v>
      </c>
      <c r="O18" s="349">
        <f t="shared" si="17"/>
        <v>0</v>
      </c>
      <c r="P18" s="349">
        <f t="shared" si="17"/>
        <v>0</v>
      </c>
      <c r="Q18" s="349">
        <f t="shared" si="17"/>
        <v>0</v>
      </c>
      <c r="R18" s="349">
        <f t="shared" si="17"/>
        <v>0</v>
      </c>
      <c r="S18" s="349">
        <f t="shared" si="17"/>
        <v>0</v>
      </c>
      <c r="T18" s="349">
        <f t="shared" si="17"/>
        <v>0</v>
      </c>
      <c r="U18" s="349">
        <f t="shared" si="17"/>
        <v>0</v>
      </c>
      <c r="V18" s="349">
        <f t="shared" si="17"/>
        <v>0</v>
      </c>
      <c r="W18" s="349">
        <f t="shared" si="17"/>
        <v>0</v>
      </c>
      <c r="X18" s="349">
        <f t="shared" si="17"/>
        <v>0</v>
      </c>
      <c r="Y18" s="349">
        <f t="shared" si="17"/>
        <v>0</v>
      </c>
      <c r="Z18" s="349">
        <f t="shared" si="17"/>
        <v>0</v>
      </c>
      <c r="AA18" s="349">
        <f t="shared" si="17"/>
        <v>0</v>
      </c>
      <c r="AB18" s="349">
        <f t="shared" si="17"/>
        <v>0</v>
      </c>
      <c r="AC18" s="349">
        <f t="shared" si="17"/>
        <v>0</v>
      </c>
      <c r="AD18" s="349">
        <f t="shared" si="17"/>
        <v>0</v>
      </c>
      <c r="AE18" s="349">
        <f t="shared" si="17"/>
        <v>0</v>
      </c>
      <c r="AF18" s="349">
        <f t="shared" si="17"/>
        <v>0</v>
      </c>
      <c r="AG18" s="349">
        <f t="shared" si="17"/>
        <v>0</v>
      </c>
    </row>
    <row r="19" spans="1:33" s="1" customFormat="1" hidden="1">
      <c r="A19" s="293" t="s">
        <v>229</v>
      </c>
      <c r="B19" s="99"/>
      <c r="C19" s="99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</row>
    <row r="20" spans="1:33" s="1" customFormat="1">
      <c r="A20" s="98" t="s">
        <v>69</v>
      </c>
      <c r="B20" s="93">
        <v>7.0000000000000007E-2</v>
      </c>
      <c r="C20" s="101"/>
      <c r="D20" s="196">
        <f>-$B20*(D18)</f>
        <v>0</v>
      </c>
      <c r="E20" s="196">
        <f t="shared" ref="E20:Q20" si="18">-$B20*(E18)</f>
        <v>0</v>
      </c>
      <c r="F20" s="196">
        <f t="shared" si="18"/>
        <v>0</v>
      </c>
      <c r="G20" s="196">
        <f t="shared" si="18"/>
        <v>0</v>
      </c>
      <c r="H20" s="196">
        <f t="shared" si="18"/>
        <v>0</v>
      </c>
      <c r="I20" s="196">
        <f t="shared" si="18"/>
        <v>0</v>
      </c>
      <c r="J20" s="196">
        <f t="shared" si="18"/>
        <v>0</v>
      </c>
      <c r="K20" s="196">
        <f t="shared" si="18"/>
        <v>0</v>
      </c>
      <c r="L20" s="196">
        <f t="shared" si="18"/>
        <v>0</v>
      </c>
      <c r="M20" s="196">
        <f t="shared" si="18"/>
        <v>0</v>
      </c>
      <c r="N20" s="196">
        <f t="shared" si="18"/>
        <v>0</v>
      </c>
      <c r="O20" s="196">
        <f t="shared" si="18"/>
        <v>0</v>
      </c>
      <c r="P20" s="196">
        <f t="shared" si="18"/>
        <v>0</v>
      </c>
      <c r="Q20" s="196">
        <f t="shared" si="18"/>
        <v>0</v>
      </c>
      <c r="R20" s="196">
        <f t="shared" ref="R20:AA20" si="19">-$B20*(R18)</f>
        <v>0</v>
      </c>
      <c r="S20" s="196">
        <f t="shared" si="19"/>
        <v>0</v>
      </c>
      <c r="T20" s="196">
        <f t="shared" si="19"/>
        <v>0</v>
      </c>
      <c r="U20" s="196">
        <f t="shared" si="19"/>
        <v>0</v>
      </c>
      <c r="V20" s="196">
        <f t="shared" si="19"/>
        <v>0</v>
      </c>
      <c r="W20" s="196">
        <f t="shared" si="19"/>
        <v>0</v>
      </c>
      <c r="X20" s="196">
        <f t="shared" si="19"/>
        <v>0</v>
      </c>
      <c r="Y20" s="196">
        <f t="shared" si="19"/>
        <v>0</v>
      </c>
      <c r="Z20" s="196">
        <f t="shared" si="19"/>
        <v>0</v>
      </c>
      <c r="AA20" s="196">
        <f t="shared" si="19"/>
        <v>0</v>
      </c>
      <c r="AB20" s="196">
        <f t="shared" ref="AB20:AG20" si="20">-$B20*(AB18)</f>
        <v>0</v>
      </c>
      <c r="AC20" s="196">
        <f t="shared" si="20"/>
        <v>0</v>
      </c>
      <c r="AD20" s="196">
        <f t="shared" si="20"/>
        <v>0</v>
      </c>
      <c r="AE20" s="196">
        <f t="shared" si="20"/>
        <v>0</v>
      </c>
      <c r="AF20" s="196">
        <f t="shared" si="20"/>
        <v>0</v>
      </c>
      <c r="AG20" s="196">
        <f t="shared" si="20"/>
        <v>0</v>
      </c>
    </row>
    <row r="21" spans="1:33" s="1" customFormat="1">
      <c r="A21" s="98" t="s">
        <v>230</v>
      </c>
      <c r="B21" s="100"/>
      <c r="C21" s="101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6"/>
    </row>
    <row r="22" spans="1:33" s="1" customFormat="1" ht="8.1" customHeight="1">
      <c r="A22" s="32"/>
      <c r="B22" s="102"/>
      <c r="C22" s="95"/>
      <c r="D22" s="32" t="s">
        <v>20</v>
      </c>
      <c r="E22" s="32" t="s">
        <v>20</v>
      </c>
      <c r="F22" s="32" t="s">
        <v>20</v>
      </c>
      <c r="G22" s="32" t="s">
        <v>20</v>
      </c>
      <c r="H22" s="32" t="s">
        <v>20</v>
      </c>
      <c r="I22" s="32" t="s">
        <v>20</v>
      </c>
      <c r="J22" s="32" t="s">
        <v>20</v>
      </c>
      <c r="K22" s="32" t="s">
        <v>20</v>
      </c>
      <c r="L22" s="32" t="s">
        <v>20</v>
      </c>
      <c r="M22" s="32" t="s">
        <v>20</v>
      </c>
      <c r="N22" s="32" t="s">
        <v>20</v>
      </c>
      <c r="O22" s="32" t="s">
        <v>20</v>
      </c>
      <c r="P22" s="32" t="s">
        <v>20</v>
      </c>
      <c r="Q22" s="32" t="s">
        <v>20</v>
      </c>
      <c r="R22" s="32" t="s">
        <v>20</v>
      </c>
      <c r="S22" s="32" t="s">
        <v>20</v>
      </c>
      <c r="T22" s="32" t="s">
        <v>20</v>
      </c>
      <c r="U22" s="32" t="s">
        <v>20</v>
      </c>
      <c r="V22" s="32" t="s">
        <v>20</v>
      </c>
      <c r="W22" s="32" t="s">
        <v>20</v>
      </c>
      <c r="X22" s="32" t="s">
        <v>20</v>
      </c>
      <c r="Y22" s="32" t="s">
        <v>20</v>
      </c>
      <c r="Z22" s="32" t="s">
        <v>20</v>
      </c>
      <c r="AA22" s="32" t="s">
        <v>20</v>
      </c>
      <c r="AB22" s="32" t="s">
        <v>20</v>
      </c>
      <c r="AC22" s="32" t="s">
        <v>20</v>
      </c>
      <c r="AD22" s="32" t="s">
        <v>20</v>
      </c>
      <c r="AE22" s="32" t="s">
        <v>20</v>
      </c>
      <c r="AF22" s="32" t="s">
        <v>20</v>
      </c>
      <c r="AG22" s="32" t="s">
        <v>20</v>
      </c>
    </row>
    <row r="23" spans="1:33" s="1" customFormat="1">
      <c r="A23" s="24" t="s">
        <v>53</v>
      </c>
      <c r="B23" s="103"/>
      <c r="C23" s="42"/>
      <c r="D23" s="32">
        <f>SUM(D18:D21)</f>
        <v>0</v>
      </c>
      <c r="E23" s="32">
        <f t="shared" ref="E23:Q23" si="21">SUM(E18:E21)</f>
        <v>0</v>
      </c>
      <c r="F23" s="32">
        <f t="shared" si="21"/>
        <v>0</v>
      </c>
      <c r="G23" s="32">
        <f t="shared" si="21"/>
        <v>0</v>
      </c>
      <c r="H23" s="32">
        <f t="shared" si="21"/>
        <v>0</v>
      </c>
      <c r="I23" s="32">
        <f t="shared" si="21"/>
        <v>0</v>
      </c>
      <c r="J23" s="32">
        <f t="shared" si="21"/>
        <v>0</v>
      </c>
      <c r="K23" s="32">
        <f t="shared" si="21"/>
        <v>0</v>
      </c>
      <c r="L23" s="32">
        <f t="shared" si="21"/>
        <v>0</v>
      </c>
      <c r="M23" s="32">
        <f t="shared" si="21"/>
        <v>0</v>
      </c>
      <c r="N23" s="32">
        <f t="shared" si="21"/>
        <v>0</v>
      </c>
      <c r="O23" s="32">
        <f t="shared" si="21"/>
        <v>0</v>
      </c>
      <c r="P23" s="32">
        <f t="shared" si="21"/>
        <v>0</v>
      </c>
      <c r="Q23" s="32">
        <f t="shared" si="21"/>
        <v>0</v>
      </c>
      <c r="R23" s="32">
        <f t="shared" ref="R23:AA23" si="22">SUM(R18:R21)</f>
        <v>0</v>
      </c>
      <c r="S23" s="32">
        <f t="shared" si="22"/>
        <v>0</v>
      </c>
      <c r="T23" s="32">
        <f t="shared" si="22"/>
        <v>0</v>
      </c>
      <c r="U23" s="32">
        <f t="shared" si="22"/>
        <v>0</v>
      </c>
      <c r="V23" s="32">
        <f t="shared" si="22"/>
        <v>0</v>
      </c>
      <c r="W23" s="32">
        <f t="shared" si="22"/>
        <v>0</v>
      </c>
      <c r="X23" s="32">
        <f t="shared" si="22"/>
        <v>0</v>
      </c>
      <c r="Y23" s="32">
        <f t="shared" si="22"/>
        <v>0</v>
      </c>
      <c r="Z23" s="32">
        <f t="shared" si="22"/>
        <v>0</v>
      </c>
      <c r="AA23" s="32">
        <f t="shared" si="22"/>
        <v>0</v>
      </c>
      <c r="AB23" s="32">
        <f t="shared" ref="AB23:AG23" si="23">SUM(AB18:AB21)</f>
        <v>0</v>
      </c>
      <c r="AC23" s="32">
        <f t="shared" si="23"/>
        <v>0</v>
      </c>
      <c r="AD23" s="32">
        <f t="shared" si="23"/>
        <v>0</v>
      </c>
      <c r="AE23" s="32">
        <f t="shared" si="23"/>
        <v>0</v>
      </c>
      <c r="AF23" s="32">
        <f t="shared" si="23"/>
        <v>0</v>
      </c>
      <c r="AG23" s="32">
        <f t="shared" si="23"/>
        <v>0</v>
      </c>
    </row>
    <row r="24" spans="1:33" s="1" customFormat="1" ht="9" customHeight="1">
      <c r="A24" s="24"/>
      <c r="B24" s="103"/>
      <c r="C24" s="42"/>
      <c r="D24" s="10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s="1" customFormat="1" ht="15.75">
      <c r="A25" s="318" t="s">
        <v>242</v>
      </c>
      <c r="B25" s="317" t="s">
        <v>243</v>
      </c>
      <c r="C25" s="368" t="e">
        <f>-D33/B7</f>
        <v>#DIV/0!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s="1" customFormat="1">
      <c r="A26" s="316" t="s">
        <v>238</v>
      </c>
      <c r="C26" s="42"/>
      <c r="D26" s="359"/>
      <c r="E26" s="360">
        <f t="shared" ref="E26:E31" si="24">D26*(1+$B$11)</f>
        <v>0</v>
      </c>
      <c r="F26" s="360">
        <f t="shared" ref="F26:AG26" si="25">E26*(1+$B$11)</f>
        <v>0</v>
      </c>
      <c r="G26" s="360">
        <f t="shared" si="25"/>
        <v>0</v>
      </c>
      <c r="H26" s="360">
        <f t="shared" si="25"/>
        <v>0</v>
      </c>
      <c r="I26" s="360">
        <f t="shared" si="25"/>
        <v>0</v>
      </c>
      <c r="J26" s="360">
        <f t="shared" si="25"/>
        <v>0</v>
      </c>
      <c r="K26" s="360">
        <f t="shared" si="25"/>
        <v>0</v>
      </c>
      <c r="L26" s="360">
        <f t="shared" si="25"/>
        <v>0</v>
      </c>
      <c r="M26" s="360">
        <f t="shared" si="25"/>
        <v>0</v>
      </c>
      <c r="N26" s="360">
        <f t="shared" si="25"/>
        <v>0</v>
      </c>
      <c r="O26" s="360">
        <f t="shared" si="25"/>
        <v>0</v>
      </c>
      <c r="P26" s="360">
        <f t="shared" si="25"/>
        <v>0</v>
      </c>
      <c r="Q26" s="360">
        <f t="shared" si="25"/>
        <v>0</v>
      </c>
      <c r="R26" s="360">
        <f t="shared" si="25"/>
        <v>0</v>
      </c>
      <c r="S26" s="360">
        <f t="shared" si="25"/>
        <v>0</v>
      </c>
      <c r="T26" s="360">
        <f t="shared" si="25"/>
        <v>0</v>
      </c>
      <c r="U26" s="360">
        <f t="shared" si="25"/>
        <v>0</v>
      </c>
      <c r="V26" s="360">
        <f t="shared" si="25"/>
        <v>0</v>
      </c>
      <c r="W26" s="360">
        <f t="shared" si="25"/>
        <v>0</v>
      </c>
      <c r="X26" s="360">
        <f t="shared" si="25"/>
        <v>0</v>
      </c>
      <c r="Y26" s="360">
        <f t="shared" si="25"/>
        <v>0</v>
      </c>
      <c r="Z26" s="360">
        <f t="shared" si="25"/>
        <v>0</v>
      </c>
      <c r="AA26" s="360">
        <f t="shared" si="25"/>
        <v>0</v>
      </c>
      <c r="AB26" s="360">
        <f t="shared" si="25"/>
        <v>0</v>
      </c>
      <c r="AC26" s="360">
        <f t="shared" si="25"/>
        <v>0</v>
      </c>
      <c r="AD26" s="360">
        <f t="shared" si="25"/>
        <v>0</v>
      </c>
      <c r="AE26" s="360">
        <f t="shared" si="25"/>
        <v>0</v>
      </c>
      <c r="AF26" s="360">
        <f t="shared" si="25"/>
        <v>0</v>
      </c>
      <c r="AG26" s="361">
        <f t="shared" si="25"/>
        <v>0</v>
      </c>
    </row>
    <row r="27" spans="1:33" s="1" customFormat="1">
      <c r="A27" s="316" t="s">
        <v>239</v>
      </c>
      <c r="B27" s="291"/>
      <c r="C27" s="42"/>
      <c r="D27" s="359"/>
      <c r="E27" s="362">
        <f t="shared" si="24"/>
        <v>0</v>
      </c>
      <c r="F27" s="362">
        <f t="shared" ref="F27:AG27" si="26">E27*(1+$B$11)</f>
        <v>0</v>
      </c>
      <c r="G27" s="362">
        <f t="shared" si="26"/>
        <v>0</v>
      </c>
      <c r="H27" s="362">
        <f t="shared" si="26"/>
        <v>0</v>
      </c>
      <c r="I27" s="362">
        <f t="shared" si="26"/>
        <v>0</v>
      </c>
      <c r="J27" s="362">
        <f t="shared" si="26"/>
        <v>0</v>
      </c>
      <c r="K27" s="362">
        <f t="shared" si="26"/>
        <v>0</v>
      </c>
      <c r="L27" s="362">
        <f t="shared" si="26"/>
        <v>0</v>
      </c>
      <c r="M27" s="362">
        <f t="shared" si="26"/>
        <v>0</v>
      </c>
      <c r="N27" s="362">
        <f t="shared" si="26"/>
        <v>0</v>
      </c>
      <c r="O27" s="362">
        <f t="shared" si="26"/>
        <v>0</v>
      </c>
      <c r="P27" s="362">
        <f t="shared" si="26"/>
        <v>0</v>
      </c>
      <c r="Q27" s="362">
        <f t="shared" si="26"/>
        <v>0</v>
      </c>
      <c r="R27" s="362">
        <f t="shared" si="26"/>
        <v>0</v>
      </c>
      <c r="S27" s="362">
        <f t="shared" si="26"/>
        <v>0</v>
      </c>
      <c r="T27" s="362">
        <f t="shared" si="26"/>
        <v>0</v>
      </c>
      <c r="U27" s="362">
        <f t="shared" si="26"/>
        <v>0</v>
      </c>
      <c r="V27" s="362">
        <f t="shared" si="26"/>
        <v>0</v>
      </c>
      <c r="W27" s="362">
        <f t="shared" si="26"/>
        <v>0</v>
      </c>
      <c r="X27" s="362">
        <f t="shared" si="26"/>
        <v>0</v>
      </c>
      <c r="Y27" s="362">
        <f t="shared" si="26"/>
        <v>0</v>
      </c>
      <c r="Z27" s="362">
        <f t="shared" si="26"/>
        <v>0</v>
      </c>
      <c r="AA27" s="362">
        <f t="shared" si="26"/>
        <v>0</v>
      </c>
      <c r="AB27" s="362">
        <f t="shared" si="26"/>
        <v>0</v>
      </c>
      <c r="AC27" s="362">
        <f t="shared" si="26"/>
        <v>0</v>
      </c>
      <c r="AD27" s="362">
        <f t="shared" si="26"/>
        <v>0</v>
      </c>
      <c r="AE27" s="362">
        <f t="shared" si="26"/>
        <v>0</v>
      </c>
      <c r="AF27" s="362">
        <f t="shared" si="26"/>
        <v>0</v>
      </c>
      <c r="AG27" s="363">
        <f t="shared" si="26"/>
        <v>0</v>
      </c>
    </row>
    <row r="28" spans="1:33" s="1" customFormat="1">
      <c r="A28" s="316" t="s">
        <v>110</v>
      </c>
      <c r="B28" s="291"/>
      <c r="C28" s="42"/>
      <c r="D28" s="359"/>
      <c r="E28" s="362">
        <f t="shared" si="24"/>
        <v>0</v>
      </c>
      <c r="F28" s="362">
        <f t="shared" ref="F28:AG28" si="27">E28*(1+$B$11)</f>
        <v>0</v>
      </c>
      <c r="G28" s="362">
        <f t="shared" si="27"/>
        <v>0</v>
      </c>
      <c r="H28" s="362">
        <f t="shared" si="27"/>
        <v>0</v>
      </c>
      <c r="I28" s="362">
        <f t="shared" si="27"/>
        <v>0</v>
      </c>
      <c r="J28" s="362">
        <f t="shared" si="27"/>
        <v>0</v>
      </c>
      <c r="K28" s="362">
        <f t="shared" si="27"/>
        <v>0</v>
      </c>
      <c r="L28" s="362">
        <f t="shared" si="27"/>
        <v>0</v>
      </c>
      <c r="M28" s="362">
        <f t="shared" si="27"/>
        <v>0</v>
      </c>
      <c r="N28" s="362">
        <f t="shared" si="27"/>
        <v>0</v>
      </c>
      <c r="O28" s="362">
        <f t="shared" si="27"/>
        <v>0</v>
      </c>
      <c r="P28" s="362">
        <f t="shared" si="27"/>
        <v>0</v>
      </c>
      <c r="Q28" s="362">
        <f t="shared" si="27"/>
        <v>0</v>
      </c>
      <c r="R28" s="362">
        <f t="shared" si="27"/>
        <v>0</v>
      </c>
      <c r="S28" s="362">
        <f t="shared" si="27"/>
        <v>0</v>
      </c>
      <c r="T28" s="362">
        <f t="shared" si="27"/>
        <v>0</v>
      </c>
      <c r="U28" s="362">
        <f t="shared" si="27"/>
        <v>0</v>
      </c>
      <c r="V28" s="362">
        <f t="shared" si="27"/>
        <v>0</v>
      </c>
      <c r="W28" s="362">
        <f t="shared" si="27"/>
        <v>0</v>
      </c>
      <c r="X28" s="362">
        <f t="shared" si="27"/>
        <v>0</v>
      </c>
      <c r="Y28" s="362">
        <f t="shared" si="27"/>
        <v>0</v>
      </c>
      <c r="Z28" s="362">
        <f t="shared" si="27"/>
        <v>0</v>
      </c>
      <c r="AA28" s="362">
        <f t="shared" si="27"/>
        <v>0</v>
      </c>
      <c r="AB28" s="362">
        <f t="shared" si="27"/>
        <v>0</v>
      </c>
      <c r="AC28" s="362">
        <f t="shared" si="27"/>
        <v>0</v>
      </c>
      <c r="AD28" s="362">
        <f t="shared" si="27"/>
        <v>0</v>
      </c>
      <c r="AE28" s="362">
        <f t="shared" si="27"/>
        <v>0</v>
      </c>
      <c r="AF28" s="362">
        <f t="shared" si="27"/>
        <v>0</v>
      </c>
      <c r="AG28" s="363">
        <f t="shared" si="27"/>
        <v>0</v>
      </c>
    </row>
    <row r="29" spans="1:33" s="1" customFormat="1">
      <c r="A29" s="316" t="s">
        <v>240</v>
      </c>
      <c r="B29" s="291"/>
      <c r="C29" s="42"/>
      <c r="D29" s="359"/>
      <c r="E29" s="362">
        <f t="shared" si="24"/>
        <v>0</v>
      </c>
      <c r="F29" s="362">
        <f t="shared" ref="F29:AG29" si="28">E29*(1+$B$11)</f>
        <v>0</v>
      </c>
      <c r="G29" s="362">
        <f t="shared" si="28"/>
        <v>0</v>
      </c>
      <c r="H29" s="362">
        <f t="shared" si="28"/>
        <v>0</v>
      </c>
      <c r="I29" s="362">
        <f t="shared" si="28"/>
        <v>0</v>
      </c>
      <c r="J29" s="362">
        <f t="shared" si="28"/>
        <v>0</v>
      </c>
      <c r="K29" s="362">
        <f t="shared" si="28"/>
        <v>0</v>
      </c>
      <c r="L29" s="362">
        <f t="shared" si="28"/>
        <v>0</v>
      </c>
      <c r="M29" s="362">
        <f t="shared" si="28"/>
        <v>0</v>
      </c>
      <c r="N29" s="362">
        <f t="shared" si="28"/>
        <v>0</v>
      </c>
      <c r="O29" s="362">
        <f t="shared" si="28"/>
        <v>0</v>
      </c>
      <c r="P29" s="362">
        <f t="shared" si="28"/>
        <v>0</v>
      </c>
      <c r="Q29" s="362">
        <f t="shared" si="28"/>
        <v>0</v>
      </c>
      <c r="R29" s="362">
        <f t="shared" si="28"/>
        <v>0</v>
      </c>
      <c r="S29" s="362">
        <f t="shared" si="28"/>
        <v>0</v>
      </c>
      <c r="T29" s="362">
        <f t="shared" si="28"/>
        <v>0</v>
      </c>
      <c r="U29" s="362">
        <f t="shared" si="28"/>
        <v>0</v>
      </c>
      <c r="V29" s="362">
        <f t="shared" si="28"/>
        <v>0</v>
      </c>
      <c r="W29" s="362">
        <f t="shared" si="28"/>
        <v>0</v>
      </c>
      <c r="X29" s="362">
        <f t="shared" si="28"/>
        <v>0</v>
      </c>
      <c r="Y29" s="362">
        <f t="shared" si="28"/>
        <v>0</v>
      </c>
      <c r="Z29" s="362">
        <f t="shared" si="28"/>
        <v>0</v>
      </c>
      <c r="AA29" s="362">
        <f t="shared" si="28"/>
        <v>0</v>
      </c>
      <c r="AB29" s="362">
        <f t="shared" si="28"/>
        <v>0</v>
      </c>
      <c r="AC29" s="362">
        <f t="shared" si="28"/>
        <v>0</v>
      </c>
      <c r="AD29" s="362">
        <f t="shared" si="28"/>
        <v>0</v>
      </c>
      <c r="AE29" s="362">
        <f t="shared" si="28"/>
        <v>0</v>
      </c>
      <c r="AF29" s="362">
        <f t="shared" si="28"/>
        <v>0</v>
      </c>
      <c r="AG29" s="363">
        <f t="shared" si="28"/>
        <v>0</v>
      </c>
    </row>
    <row r="30" spans="1:33" s="1" customFormat="1">
      <c r="A30" s="316" t="s">
        <v>241</v>
      </c>
      <c r="B30" s="291"/>
      <c r="C30" s="42"/>
      <c r="D30" s="359"/>
      <c r="E30" s="362">
        <f t="shared" si="24"/>
        <v>0</v>
      </c>
      <c r="F30" s="362">
        <f t="shared" ref="F30:AG30" si="29">E30*(1+$B$11)</f>
        <v>0</v>
      </c>
      <c r="G30" s="362">
        <f t="shared" si="29"/>
        <v>0</v>
      </c>
      <c r="H30" s="362">
        <f t="shared" si="29"/>
        <v>0</v>
      </c>
      <c r="I30" s="362">
        <f t="shared" si="29"/>
        <v>0</v>
      </c>
      <c r="J30" s="362">
        <f t="shared" si="29"/>
        <v>0</v>
      </c>
      <c r="K30" s="362">
        <f t="shared" si="29"/>
        <v>0</v>
      </c>
      <c r="L30" s="362">
        <f t="shared" si="29"/>
        <v>0</v>
      </c>
      <c r="M30" s="362">
        <f t="shared" si="29"/>
        <v>0</v>
      </c>
      <c r="N30" s="362">
        <f t="shared" si="29"/>
        <v>0</v>
      </c>
      <c r="O30" s="362">
        <f t="shared" si="29"/>
        <v>0</v>
      </c>
      <c r="P30" s="362">
        <f t="shared" si="29"/>
        <v>0</v>
      </c>
      <c r="Q30" s="362">
        <f t="shared" si="29"/>
        <v>0</v>
      </c>
      <c r="R30" s="362">
        <f t="shared" si="29"/>
        <v>0</v>
      </c>
      <c r="S30" s="362">
        <f t="shared" si="29"/>
        <v>0</v>
      </c>
      <c r="T30" s="362">
        <f t="shared" si="29"/>
        <v>0</v>
      </c>
      <c r="U30" s="362">
        <f t="shared" si="29"/>
        <v>0</v>
      </c>
      <c r="V30" s="362">
        <f t="shared" si="29"/>
        <v>0</v>
      </c>
      <c r="W30" s="362">
        <f t="shared" si="29"/>
        <v>0</v>
      </c>
      <c r="X30" s="362">
        <f t="shared" si="29"/>
        <v>0</v>
      </c>
      <c r="Y30" s="362">
        <f t="shared" si="29"/>
        <v>0</v>
      </c>
      <c r="Z30" s="362">
        <f t="shared" si="29"/>
        <v>0</v>
      </c>
      <c r="AA30" s="362">
        <f t="shared" si="29"/>
        <v>0</v>
      </c>
      <c r="AB30" s="362">
        <f t="shared" si="29"/>
        <v>0</v>
      </c>
      <c r="AC30" s="362">
        <f t="shared" si="29"/>
        <v>0</v>
      </c>
      <c r="AD30" s="362">
        <f t="shared" si="29"/>
        <v>0</v>
      </c>
      <c r="AE30" s="362">
        <f t="shared" si="29"/>
        <v>0</v>
      </c>
      <c r="AF30" s="362">
        <f t="shared" si="29"/>
        <v>0</v>
      </c>
      <c r="AG30" s="363">
        <f t="shared" si="29"/>
        <v>0</v>
      </c>
    </row>
    <row r="31" spans="1:33" s="1" customFormat="1">
      <c r="A31" s="98" t="s">
        <v>236</v>
      </c>
      <c r="B31" s="291"/>
      <c r="C31" s="42"/>
      <c r="D31" s="359"/>
      <c r="E31" s="364">
        <f t="shared" si="24"/>
        <v>0</v>
      </c>
      <c r="F31" s="364">
        <f t="shared" ref="F31:AG31" si="30">E31*(1+$B$11)</f>
        <v>0</v>
      </c>
      <c r="G31" s="364">
        <f t="shared" si="30"/>
        <v>0</v>
      </c>
      <c r="H31" s="364">
        <f t="shared" si="30"/>
        <v>0</v>
      </c>
      <c r="I31" s="364">
        <f t="shared" si="30"/>
        <v>0</v>
      </c>
      <c r="J31" s="364">
        <f t="shared" si="30"/>
        <v>0</v>
      </c>
      <c r="K31" s="364">
        <f t="shared" si="30"/>
        <v>0</v>
      </c>
      <c r="L31" s="364">
        <f t="shared" si="30"/>
        <v>0</v>
      </c>
      <c r="M31" s="364">
        <f t="shared" si="30"/>
        <v>0</v>
      </c>
      <c r="N31" s="364">
        <f t="shared" si="30"/>
        <v>0</v>
      </c>
      <c r="O31" s="364">
        <f t="shared" si="30"/>
        <v>0</v>
      </c>
      <c r="P31" s="364">
        <f t="shared" si="30"/>
        <v>0</v>
      </c>
      <c r="Q31" s="364">
        <f t="shared" si="30"/>
        <v>0</v>
      </c>
      <c r="R31" s="364">
        <f t="shared" si="30"/>
        <v>0</v>
      </c>
      <c r="S31" s="364">
        <f t="shared" si="30"/>
        <v>0</v>
      </c>
      <c r="T31" s="364">
        <f t="shared" si="30"/>
        <v>0</v>
      </c>
      <c r="U31" s="364">
        <f t="shared" si="30"/>
        <v>0</v>
      </c>
      <c r="V31" s="364">
        <f t="shared" si="30"/>
        <v>0</v>
      </c>
      <c r="W31" s="364">
        <f t="shared" si="30"/>
        <v>0</v>
      </c>
      <c r="X31" s="364">
        <f t="shared" si="30"/>
        <v>0</v>
      </c>
      <c r="Y31" s="364">
        <f t="shared" si="30"/>
        <v>0</v>
      </c>
      <c r="Z31" s="364">
        <f t="shared" si="30"/>
        <v>0</v>
      </c>
      <c r="AA31" s="364">
        <f t="shared" si="30"/>
        <v>0</v>
      </c>
      <c r="AB31" s="364">
        <f t="shared" si="30"/>
        <v>0</v>
      </c>
      <c r="AC31" s="364">
        <f t="shared" si="30"/>
        <v>0</v>
      </c>
      <c r="AD31" s="364">
        <f t="shared" si="30"/>
        <v>0</v>
      </c>
      <c r="AE31" s="364">
        <f t="shared" si="30"/>
        <v>0</v>
      </c>
      <c r="AF31" s="364">
        <f t="shared" si="30"/>
        <v>0</v>
      </c>
      <c r="AG31" s="365">
        <f t="shared" si="30"/>
        <v>0</v>
      </c>
    </row>
    <row r="32" spans="1:33" ht="6.95" customHeight="1">
      <c r="A32" s="32"/>
      <c r="B32" s="106"/>
      <c r="C32" s="65"/>
      <c r="D32" s="32" t="s">
        <v>20</v>
      </c>
      <c r="E32" s="32" t="s">
        <v>20</v>
      </c>
      <c r="F32" s="32" t="s">
        <v>20</v>
      </c>
      <c r="G32" s="32" t="s">
        <v>20</v>
      </c>
      <c r="H32" s="32" t="s">
        <v>20</v>
      </c>
      <c r="I32" s="32" t="s">
        <v>20</v>
      </c>
      <c r="J32" s="32" t="s">
        <v>20</v>
      </c>
      <c r="K32" s="32" t="s">
        <v>20</v>
      </c>
      <c r="L32" s="32" t="s">
        <v>20</v>
      </c>
      <c r="M32" s="32" t="s">
        <v>20</v>
      </c>
      <c r="N32" s="32" t="s">
        <v>20</v>
      </c>
      <c r="O32" s="32" t="s">
        <v>20</v>
      </c>
      <c r="P32" s="32" t="s">
        <v>20</v>
      </c>
      <c r="Q32" s="32" t="s">
        <v>20</v>
      </c>
      <c r="R32" s="32" t="s">
        <v>20</v>
      </c>
      <c r="S32" s="32" t="s">
        <v>20</v>
      </c>
      <c r="T32" s="32" t="s">
        <v>20</v>
      </c>
      <c r="U32" s="32" t="s">
        <v>20</v>
      </c>
      <c r="V32" s="32" t="s">
        <v>20</v>
      </c>
      <c r="W32" s="32" t="s">
        <v>20</v>
      </c>
      <c r="X32" s="197" t="s">
        <v>20</v>
      </c>
      <c r="Y32" s="32" t="s">
        <v>20</v>
      </c>
      <c r="Z32" s="32" t="s">
        <v>20</v>
      </c>
      <c r="AA32" s="32" t="s">
        <v>20</v>
      </c>
      <c r="AB32" s="32" t="s">
        <v>20</v>
      </c>
      <c r="AC32" s="32" t="s">
        <v>20</v>
      </c>
      <c r="AD32" s="32" t="s">
        <v>20</v>
      </c>
      <c r="AE32" s="32" t="s">
        <v>20</v>
      </c>
      <c r="AF32" s="32" t="s">
        <v>20</v>
      </c>
      <c r="AG32" s="32" t="s">
        <v>20</v>
      </c>
    </row>
    <row r="33" spans="1:33" s="1" customFormat="1">
      <c r="A33" s="319" t="s">
        <v>244</v>
      </c>
      <c r="B33" s="291"/>
      <c r="C33" s="42"/>
      <c r="D33" s="32">
        <f>-SUM(D26:D31)</f>
        <v>0</v>
      </c>
      <c r="E33" s="32">
        <f>-SUM(E26:E31)</f>
        <v>0</v>
      </c>
      <c r="F33" s="32">
        <f t="shared" ref="F33:AG33" si="31">-SUM(F26:F31)</f>
        <v>0</v>
      </c>
      <c r="G33" s="32">
        <f t="shared" si="31"/>
        <v>0</v>
      </c>
      <c r="H33" s="32">
        <f t="shared" si="31"/>
        <v>0</v>
      </c>
      <c r="I33" s="32">
        <f t="shared" si="31"/>
        <v>0</v>
      </c>
      <c r="J33" s="32">
        <f t="shared" si="31"/>
        <v>0</v>
      </c>
      <c r="K33" s="32">
        <f t="shared" si="31"/>
        <v>0</v>
      </c>
      <c r="L33" s="32">
        <f t="shared" si="31"/>
        <v>0</v>
      </c>
      <c r="M33" s="32">
        <f t="shared" si="31"/>
        <v>0</v>
      </c>
      <c r="N33" s="32">
        <f t="shared" si="31"/>
        <v>0</v>
      </c>
      <c r="O33" s="32">
        <f t="shared" si="31"/>
        <v>0</v>
      </c>
      <c r="P33" s="32">
        <f t="shared" si="31"/>
        <v>0</v>
      </c>
      <c r="Q33" s="32">
        <f t="shared" si="31"/>
        <v>0</v>
      </c>
      <c r="R33" s="32">
        <f t="shared" si="31"/>
        <v>0</v>
      </c>
      <c r="S33" s="32">
        <f t="shared" si="31"/>
        <v>0</v>
      </c>
      <c r="T33" s="32">
        <f t="shared" si="31"/>
        <v>0</v>
      </c>
      <c r="U33" s="32">
        <f t="shared" si="31"/>
        <v>0</v>
      </c>
      <c r="V33" s="32">
        <f t="shared" si="31"/>
        <v>0</v>
      </c>
      <c r="W33" s="32">
        <f t="shared" si="31"/>
        <v>0</v>
      </c>
      <c r="X33" s="32">
        <f t="shared" si="31"/>
        <v>0</v>
      </c>
      <c r="Y33" s="32">
        <f t="shared" si="31"/>
        <v>0</v>
      </c>
      <c r="Z33" s="32">
        <f t="shared" si="31"/>
        <v>0</v>
      </c>
      <c r="AA33" s="32">
        <f t="shared" si="31"/>
        <v>0</v>
      </c>
      <c r="AB33" s="32">
        <f t="shared" si="31"/>
        <v>0</v>
      </c>
      <c r="AC33" s="32">
        <f t="shared" si="31"/>
        <v>0</v>
      </c>
      <c r="AD33" s="32">
        <f t="shared" si="31"/>
        <v>0</v>
      </c>
      <c r="AE33" s="32">
        <f t="shared" si="31"/>
        <v>0</v>
      </c>
      <c r="AF33" s="32">
        <f t="shared" si="31"/>
        <v>0</v>
      </c>
      <c r="AG33" s="32">
        <f t="shared" si="31"/>
        <v>0</v>
      </c>
    </row>
    <row r="34" spans="1:33" ht="6.95" customHeight="1">
      <c r="A34" s="24"/>
      <c r="B34" s="106"/>
      <c r="C34" s="65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350"/>
      <c r="Y34" s="104"/>
      <c r="Z34" s="104"/>
      <c r="AA34" s="104"/>
      <c r="AB34" s="104"/>
      <c r="AC34" s="104"/>
      <c r="AD34" s="104"/>
      <c r="AE34" s="104"/>
      <c r="AF34" s="104"/>
      <c r="AG34" s="104"/>
    </row>
    <row r="35" spans="1:33" ht="15.75">
      <c r="A35" s="23" t="s">
        <v>120</v>
      </c>
      <c r="B35" s="106"/>
      <c r="C35" s="65"/>
      <c r="D35" s="32">
        <f>D23+D33</f>
        <v>0</v>
      </c>
      <c r="E35" s="32">
        <f t="shared" ref="E35:AG35" si="32">E23+E33</f>
        <v>0</v>
      </c>
      <c r="F35" s="32">
        <f t="shared" si="32"/>
        <v>0</v>
      </c>
      <c r="G35" s="32">
        <f t="shared" si="32"/>
        <v>0</v>
      </c>
      <c r="H35" s="32">
        <f t="shared" si="32"/>
        <v>0</v>
      </c>
      <c r="I35" s="32">
        <f t="shared" si="32"/>
        <v>0</v>
      </c>
      <c r="J35" s="32">
        <f t="shared" si="32"/>
        <v>0</v>
      </c>
      <c r="K35" s="32">
        <f t="shared" si="32"/>
        <v>0</v>
      </c>
      <c r="L35" s="32">
        <f t="shared" si="32"/>
        <v>0</v>
      </c>
      <c r="M35" s="32">
        <f t="shared" si="32"/>
        <v>0</v>
      </c>
      <c r="N35" s="32">
        <f t="shared" si="32"/>
        <v>0</v>
      </c>
      <c r="O35" s="32">
        <f t="shared" si="32"/>
        <v>0</v>
      </c>
      <c r="P35" s="32">
        <f t="shared" si="32"/>
        <v>0</v>
      </c>
      <c r="Q35" s="32">
        <f t="shared" si="32"/>
        <v>0</v>
      </c>
      <c r="R35" s="32">
        <f t="shared" si="32"/>
        <v>0</v>
      </c>
      <c r="S35" s="32">
        <f t="shared" si="32"/>
        <v>0</v>
      </c>
      <c r="T35" s="32">
        <f t="shared" si="32"/>
        <v>0</v>
      </c>
      <c r="U35" s="32">
        <f t="shared" si="32"/>
        <v>0</v>
      </c>
      <c r="V35" s="32">
        <f t="shared" si="32"/>
        <v>0</v>
      </c>
      <c r="W35" s="32">
        <f t="shared" si="32"/>
        <v>0</v>
      </c>
      <c r="X35" s="197">
        <f t="shared" si="32"/>
        <v>0</v>
      </c>
      <c r="Y35" s="32">
        <f t="shared" si="32"/>
        <v>0</v>
      </c>
      <c r="Z35" s="32">
        <f t="shared" si="32"/>
        <v>0</v>
      </c>
      <c r="AA35" s="32">
        <f t="shared" si="32"/>
        <v>0</v>
      </c>
      <c r="AB35" s="32">
        <f t="shared" si="32"/>
        <v>0</v>
      </c>
      <c r="AC35" s="32">
        <f t="shared" si="32"/>
        <v>0</v>
      </c>
      <c r="AD35" s="32">
        <f t="shared" si="32"/>
        <v>0</v>
      </c>
      <c r="AE35" s="32">
        <f t="shared" si="32"/>
        <v>0</v>
      </c>
      <c r="AF35" s="32">
        <f t="shared" si="32"/>
        <v>0</v>
      </c>
      <c r="AG35" s="32">
        <f t="shared" si="32"/>
        <v>0</v>
      </c>
    </row>
    <row r="36" spans="1:33" ht="15.95" customHeight="1">
      <c r="A36" s="85" t="s">
        <v>93</v>
      </c>
      <c r="B36" s="372">
        <v>250</v>
      </c>
      <c r="C36" s="378" t="s">
        <v>259</v>
      </c>
      <c r="D36" s="373">
        <f>B36*B7</f>
        <v>0</v>
      </c>
      <c r="E36" s="373">
        <f>$B$36*$B$7</f>
        <v>0</v>
      </c>
      <c r="F36" s="373">
        <f t="shared" ref="F36:AG36" si="33">$B$36*$B$7</f>
        <v>0</v>
      </c>
      <c r="G36" s="373">
        <f t="shared" si="33"/>
        <v>0</v>
      </c>
      <c r="H36" s="373">
        <f t="shared" si="33"/>
        <v>0</v>
      </c>
      <c r="I36" s="373">
        <f t="shared" si="33"/>
        <v>0</v>
      </c>
      <c r="J36" s="373">
        <f t="shared" si="33"/>
        <v>0</v>
      </c>
      <c r="K36" s="373">
        <f t="shared" si="33"/>
        <v>0</v>
      </c>
      <c r="L36" s="373">
        <f t="shared" si="33"/>
        <v>0</v>
      </c>
      <c r="M36" s="373">
        <f t="shared" si="33"/>
        <v>0</v>
      </c>
      <c r="N36" s="373">
        <f t="shared" si="33"/>
        <v>0</v>
      </c>
      <c r="O36" s="373">
        <f t="shared" si="33"/>
        <v>0</v>
      </c>
      <c r="P36" s="373">
        <f t="shared" si="33"/>
        <v>0</v>
      </c>
      <c r="Q36" s="373">
        <f t="shared" si="33"/>
        <v>0</v>
      </c>
      <c r="R36" s="373">
        <f t="shared" si="33"/>
        <v>0</v>
      </c>
      <c r="S36" s="373">
        <f t="shared" si="33"/>
        <v>0</v>
      </c>
      <c r="T36" s="373">
        <f t="shared" si="33"/>
        <v>0</v>
      </c>
      <c r="U36" s="373">
        <f t="shared" si="33"/>
        <v>0</v>
      </c>
      <c r="V36" s="373">
        <f t="shared" si="33"/>
        <v>0</v>
      </c>
      <c r="W36" s="373">
        <f t="shared" si="33"/>
        <v>0</v>
      </c>
      <c r="X36" s="373">
        <f t="shared" si="33"/>
        <v>0</v>
      </c>
      <c r="Y36" s="373">
        <f t="shared" si="33"/>
        <v>0</v>
      </c>
      <c r="Z36" s="373">
        <f t="shared" si="33"/>
        <v>0</v>
      </c>
      <c r="AA36" s="373">
        <f t="shared" si="33"/>
        <v>0</v>
      </c>
      <c r="AB36" s="373">
        <f t="shared" si="33"/>
        <v>0</v>
      </c>
      <c r="AC36" s="373">
        <f t="shared" si="33"/>
        <v>0</v>
      </c>
      <c r="AD36" s="373">
        <f t="shared" si="33"/>
        <v>0</v>
      </c>
      <c r="AE36" s="373">
        <f t="shared" si="33"/>
        <v>0</v>
      </c>
      <c r="AF36" s="373">
        <f t="shared" si="33"/>
        <v>0</v>
      </c>
      <c r="AG36" s="373">
        <f t="shared" si="33"/>
        <v>0</v>
      </c>
    </row>
    <row r="37" spans="1:33">
      <c r="A37" s="85" t="s">
        <v>37</v>
      </c>
      <c r="B37" s="375"/>
      <c r="C37" s="378"/>
      <c r="D37" s="310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  <c r="AF37" s="311"/>
      <c r="AG37" s="312"/>
    </row>
    <row r="38" spans="1:33" s="1" customFormat="1" ht="31.5">
      <c r="A38" s="98" t="s">
        <v>235</v>
      </c>
      <c r="B38" s="100"/>
      <c r="C38" s="376" t="s">
        <v>262</v>
      </c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</row>
    <row r="39" spans="1:33" s="1" customFormat="1" ht="9" customHeight="1">
      <c r="A39" s="24"/>
      <c r="B39" s="103"/>
      <c r="C39" s="42"/>
      <c r="D39" s="10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97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5.95" customHeight="1">
      <c r="A40" s="107" t="s">
        <v>164</v>
      </c>
      <c r="B40" s="105"/>
      <c r="C40" s="86"/>
      <c r="D40" s="32">
        <f>D35+D36+D37+D38</f>
        <v>0</v>
      </c>
      <c r="E40" s="32">
        <f t="shared" ref="E40:Q40" si="34">E35+E36+E37+E38</f>
        <v>0</v>
      </c>
      <c r="F40" s="32">
        <f t="shared" si="34"/>
        <v>0</v>
      </c>
      <c r="G40" s="32">
        <f t="shared" si="34"/>
        <v>0</v>
      </c>
      <c r="H40" s="32">
        <f t="shared" si="34"/>
        <v>0</v>
      </c>
      <c r="I40" s="32">
        <f t="shared" si="34"/>
        <v>0</v>
      </c>
      <c r="J40" s="32">
        <f t="shared" si="34"/>
        <v>0</v>
      </c>
      <c r="K40" s="32">
        <f t="shared" si="34"/>
        <v>0</v>
      </c>
      <c r="L40" s="32">
        <f t="shared" si="34"/>
        <v>0</v>
      </c>
      <c r="M40" s="32">
        <f t="shared" si="34"/>
        <v>0</v>
      </c>
      <c r="N40" s="32">
        <f t="shared" si="34"/>
        <v>0</v>
      </c>
      <c r="O40" s="32">
        <f t="shared" si="34"/>
        <v>0</v>
      </c>
      <c r="P40" s="32">
        <f t="shared" si="34"/>
        <v>0</v>
      </c>
      <c r="Q40" s="32">
        <f t="shared" si="34"/>
        <v>0</v>
      </c>
      <c r="R40" s="32">
        <f t="shared" ref="R40:AA40" si="35">R35+R36+R37+R38</f>
        <v>0</v>
      </c>
      <c r="S40" s="32">
        <f t="shared" si="35"/>
        <v>0</v>
      </c>
      <c r="T40" s="32">
        <f t="shared" si="35"/>
        <v>0</v>
      </c>
      <c r="U40" s="32">
        <f t="shared" si="35"/>
        <v>0</v>
      </c>
      <c r="V40" s="32">
        <f t="shared" si="35"/>
        <v>0</v>
      </c>
      <c r="W40" s="32">
        <f t="shared" si="35"/>
        <v>0</v>
      </c>
      <c r="X40" s="197">
        <f t="shared" si="35"/>
        <v>0</v>
      </c>
      <c r="Y40" s="32">
        <f t="shared" si="35"/>
        <v>0</v>
      </c>
      <c r="Z40" s="32">
        <f t="shared" si="35"/>
        <v>0</v>
      </c>
      <c r="AA40" s="32">
        <f t="shared" si="35"/>
        <v>0</v>
      </c>
      <c r="AB40" s="32">
        <f t="shared" ref="AB40:AG40" si="36">AB35+AB36+AB37+AB38</f>
        <v>0</v>
      </c>
      <c r="AC40" s="32">
        <f t="shared" si="36"/>
        <v>0</v>
      </c>
      <c r="AD40" s="32">
        <f t="shared" si="36"/>
        <v>0</v>
      </c>
      <c r="AE40" s="32">
        <f t="shared" si="36"/>
        <v>0</v>
      </c>
      <c r="AF40" s="32">
        <f t="shared" si="36"/>
        <v>0</v>
      </c>
      <c r="AG40" s="32">
        <f t="shared" si="36"/>
        <v>0</v>
      </c>
    </row>
    <row r="41" spans="1:33" ht="15.95" customHeight="1">
      <c r="A41" s="292" t="s">
        <v>228</v>
      </c>
      <c r="B41" s="108"/>
      <c r="C41" s="86"/>
      <c r="D41" s="310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2"/>
    </row>
    <row r="42" spans="1:33" ht="15.95" customHeight="1">
      <c r="A42" s="313" t="s">
        <v>258</v>
      </c>
      <c r="B42" s="108"/>
      <c r="C42" s="86"/>
      <c r="D42" s="307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9"/>
    </row>
    <row r="43" spans="1:33" ht="15.95" customHeight="1">
      <c r="A43" s="292" t="s">
        <v>231</v>
      </c>
      <c r="B43" s="370" t="s">
        <v>257</v>
      </c>
      <c r="C43" s="86"/>
      <c r="D43" s="113">
        <f>IF(D41=0,0,(D40)/(D41+D42))</f>
        <v>0</v>
      </c>
      <c r="E43" s="113">
        <f t="shared" ref="E43:AG43" si="37">IF(E41=0,0,(E40)/(E41+E42))</f>
        <v>0</v>
      </c>
      <c r="F43" s="113">
        <f t="shared" si="37"/>
        <v>0</v>
      </c>
      <c r="G43" s="113">
        <f t="shared" si="37"/>
        <v>0</v>
      </c>
      <c r="H43" s="113">
        <f t="shared" si="37"/>
        <v>0</v>
      </c>
      <c r="I43" s="113">
        <f t="shared" si="37"/>
        <v>0</v>
      </c>
      <c r="J43" s="113">
        <f t="shared" si="37"/>
        <v>0</v>
      </c>
      <c r="K43" s="113">
        <f t="shared" si="37"/>
        <v>0</v>
      </c>
      <c r="L43" s="113">
        <f t="shared" si="37"/>
        <v>0</v>
      </c>
      <c r="M43" s="113">
        <f t="shared" si="37"/>
        <v>0</v>
      </c>
      <c r="N43" s="113">
        <f t="shared" si="37"/>
        <v>0</v>
      </c>
      <c r="O43" s="113">
        <f t="shared" si="37"/>
        <v>0</v>
      </c>
      <c r="P43" s="113">
        <f t="shared" si="37"/>
        <v>0</v>
      </c>
      <c r="Q43" s="113">
        <f t="shared" si="37"/>
        <v>0</v>
      </c>
      <c r="R43" s="113">
        <f t="shared" si="37"/>
        <v>0</v>
      </c>
      <c r="S43" s="113">
        <f t="shared" si="37"/>
        <v>0</v>
      </c>
      <c r="T43" s="113">
        <f t="shared" si="37"/>
        <v>0</v>
      </c>
      <c r="U43" s="113">
        <f t="shared" si="37"/>
        <v>0</v>
      </c>
      <c r="V43" s="113">
        <f t="shared" si="37"/>
        <v>0</v>
      </c>
      <c r="W43" s="113">
        <f t="shared" si="37"/>
        <v>0</v>
      </c>
      <c r="X43" s="113">
        <f t="shared" si="37"/>
        <v>0</v>
      </c>
      <c r="Y43" s="113">
        <f t="shared" si="37"/>
        <v>0</v>
      </c>
      <c r="Z43" s="113">
        <f t="shared" si="37"/>
        <v>0</v>
      </c>
      <c r="AA43" s="113">
        <f t="shared" si="37"/>
        <v>0</v>
      </c>
      <c r="AB43" s="113">
        <f t="shared" si="37"/>
        <v>0</v>
      </c>
      <c r="AC43" s="113">
        <f t="shared" si="37"/>
        <v>0</v>
      </c>
      <c r="AD43" s="113">
        <f t="shared" si="37"/>
        <v>0</v>
      </c>
      <c r="AE43" s="113">
        <f t="shared" si="37"/>
        <v>0</v>
      </c>
      <c r="AF43" s="113">
        <f t="shared" si="37"/>
        <v>0</v>
      </c>
      <c r="AG43" s="113">
        <f t="shared" si="37"/>
        <v>0</v>
      </c>
    </row>
    <row r="44" spans="1:33" s="1" customFormat="1" ht="9" customHeight="1">
      <c r="A44" s="24"/>
      <c r="B44" s="103"/>
      <c r="C44" s="42"/>
      <c r="D44" s="104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97"/>
      <c r="Y44" s="32"/>
      <c r="Z44" s="32"/>
      <c r="AA44" s="32"/>
      <c r="AB44" s="32"/>
      <c r="AC44" s="32"/>
      <c r="AD44" s="32"/>
      <c r="AE44" s="32"/>
      <c r="AF44" s="32"/>
      <c r="AG44" s="32"/>
    </row>
    <row r="45" spans="1:33" ht="15.95" customHeight="1">
      <c r="A45" s="107" t="s">
        <v>160</v>
      </c>
      <c r="B45" s="106"/>
      <c r="C45" s="65"/>
      <c r="D45" s="32">
        <f>D40-D41-D42</f>
        <v>0</v>
      </c>
      <c r="E45" s="32">
        <f t="shared" ref="E45:AG45" si="38">E40-E41-E42</f>
        <v>0</v>
      </c>
      <c r="F45" s="32">
        <f t="shared" si="38"/>
        <v>0</v>
      </c>
      <c r="G45" s="32">
        <f t="shared" si="38"/>
        <v>0</v>
      </c>
      <c r="H45" s="32">
        <f t="shared" si="38"/>
        <v>0</v>
      </c>
      <c r="I45" s="32">
        <f t="shared" si="38"/>
        <v>0</v>
      </c>
      <c r="J45" s="32">
        <f t="shared" si="38"/>
        <v>0</v>
      </c>
      <c r="K45" s="32">
        <f t="shared" si="38"/>
        <v>0</v>
      </c>
      <c r="L45" s="32">
        <f t="shared" si="38"/>
        <v>0</v>
      </c>
      <c r="M45" s="32">
        <f t="shared" si="38"/>
        <v>0</v>
      </c>
      <c r="N45" s="32">
        <f t="shared" si="38"/>
        <v>0</v>
      </c>
      <c r="O45" s="32">
        <f t="shared" si="38"/>
        <v>0</v>
      </c>
      <c r="P45" s="32">
        <f t="shared" si="38"/>
        <v>0</v>
      </c>
      <c r="Q45" s="32">
        <f t="shared" si="38"/>
        <v>0</v>
      </c>
      <c r="R45" s="32">
        <f t="shared" si="38"/>
        <v>0</v>
      </c>
      <c r="S45" s="32">
        <f t="shared" si="38"/>
        <v>0</v>
      </c>
      <c r="T45" s="32">
        <f t="shared" si="38"/>
        <v>0</v>
      </c>
      <c r="U45" s="32">
        <f t="shared" si="38"/>
        <v>0</v>
      </c>
      <c r="V45" s="32">
        <f t="shared" si="38"/>
        <v>0</v>
      </c>
      <c r="W45" s="32">
        <f t="shared" si="38"/>
        <v>0</v>
      </c>
      <c r="X45" s="32">
        <f t="shared" si="38"/>
        <v>0</v>
      </c>
      <c r="Y45" s="32">
        <f t="shared" si="38"/>
        <v>0</v>
      </c>
      <c r="Z45" s="32">
        <f t="shared" si="38"/>
        <v>0</v>
      </c>
      <c r="AA45" s="32">
        <f t="shared" si="38"/>
        <v>0</v>
      </c>
      <c r="AB45" s="32">
        <f t="shared" si="38"/>
        <v>0</v>
      </c>
      <c r="AC45" s="32">
        <f t="shared" si="38"/>
        <v>0</v>
      </c>
      <c r="AD45" s="32">
        <f t="shared" si="38"/>
        <v>0</v>
      </c>
      <c r="AE45" s="32">
        <f t="shared" si="38"/>
        <v>0</v>
      </c>
      <c r="AF45" s="32">
        <f t="shared" si="38"/>
        <v>0</v>
      </c>
      <c r="AG45" s="32">
        <f t="shared" si="38"/>
        <v>0</v>
      </c>
    </row>
    <row r="46" spans="1:33" s="1" customFormat="1" ht="32.25" customHeight="1">
      <c r="A46" s="316" t="s">
        <v>252</v>
      </c>
      <c r="B46" s="371"/>
      <c r="C46" s="379" t="s">
        <v>259</v>
      </c>
      <c r="D46" s="310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2"/>
    </row>
    <row r="47" spans="1:33" ht="15" customHeight="1">
      <c r="A47" s="85" t="s">
        <v>149</v>
      </c>
      <c r="B47" s="315"/>
      <c r="C47" s="380"/>
      <c r="D47" s="381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3"/>
    </row>
    <row r="48" spans="1:33" ht="15" customHeight="1">
      <c r="A48" s="85" t="s">
        <v>36</v>
      </c>
      <c r="B48" s="315"/>
      <c r="C48" s="380"/>
      <c r="D48" s="310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2"/>
    </row>
    <row r="49" spans="1:33" s="1" customFormat="1">
      <c r="A49" s="98" t="s">
        <v>237</v>
      </c>
      <c r="B49" s="315"/>
      <c r="C49" s="380"/>
      <c r="D49" s="351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84"/>
    </row>
    <row r="50" spans="1:33" ht="6.95" customHeight="1">
      <c r="A50" s="32"/>
      <c r="B50" s="106"/>
      <c r="C50" s="65"/>
      <c r="D50" s="32" t="s">
        <v>20</v>
      </c>
      <c r="E50" s="32" t="s">
        <v>20</v>
      </c>
      <c r="F50" s="32" t="s">
        <v>20</v>
      </c>
      <c r="G50" s="32" t="s">
        <v>20</v>
      </c>
      <c r="H50" s="32" t="s">
        <v>20</v>
      </c>
      <c r="I50" s="32" t="s">
        <v>20</v>
      </c>
      <c r="J50" s="32" t="s">
        <v>20</v>
      </c>
      <c r="K50" s="32" t="s">
        <v>20</v>
      </c>
      <c r="L50" s="32" t="s">
        <v>20</v>
      </c>
      <c r="M50" s="32" t="s">
        <v>20</v>
      </c>
      <c r="N50" s="32" t="s">
        <v>20</v>
      </c>
      <c r="O50" s="32" t="s">
        <v>20</v>
      </c>
      <c r="P50" s="32" t="s">
        <v>20</v>
      </c>
      <c r="Q50" s="32" t="s">
        <v>20</v>
      </c>
      <c r="R50" s="32" t="s">
        <v>20</v>
      </c>
      <c r="S50" s="32" t="s">
        <v>20</v>
      </c>
      <c r="T50" s="32" t="s">
        <v>20</v>
      </c>
      <c r="U50" s="32" t="s">
        <v>20</v>
      </c>
      <c r="V50" s="32" t="s">
        <v>20</v>
      </c>
      <c r="W50" s="32" t="s">
        <v>20</v>
      </c>
      <c r="X50" s="197" t="s">
        <v>20</v>
      </c>
      <c r="Y50" s="32" t="s">
        <v>20</v>
      </c>
      <c r="Z50" s="32" t="s">
        <v>20</v>
      </c>
      <c r="AA50" s="32" t="s">
        <v>20</v>
      </c>
      <c r="AB50" s="32" t="s">
        <v>20</v>
      </c>
      <c r="AC50" s="32" t="s">
        <v>20</v>
      </c>
      <c r="AD50" s="32" t="s">
        <v>20</v>
      </c>
      <c r="AE50" s="32" t="s">
        <v>20</v>
      </c>
      <c r="AF50" s="32" t="s">
        <v>20</v>
      </c>
      <c r="AG50" s="32" t="s">
        <v>20</v>
      </c>
    </row>
    <row r="51" spans="1:33" ht="15.95" customHeight="1">
      <c r="A51" s="107" t="s">
        <v>253</v>
      </c>
      <c r="B51" s="65"/>
      <c r="C51" s="65"/>
      <c r="D51" s="353">
        <f>SUM(D45:D49)</f>
        <v>0</v>
      </c>
      <c r="E51" s="353">
        <f t="shared" ref="E51:Q51" si="39">SUM(E45:E49)</f>
        <v>0</v>
      </c>
      <c r="F51" s="353">
        <f t="shared" si="39"/>
        <v>0</v>
      </c>
      <c r="G51" s="353">
        <f t="shared" si="39"/>
        <v>0</v>
      </c>
      <c r="H51" s="353">
        <f t="shared" si="39"/>
        <v>0</v>
      </c>
      <c r="I51" s="353">
        <f t="shared" si="39"/>
        <v>0</v>
      </c>
      <c r="J51" s="353">
        <f t="shared" si="39"/>
        <v>0</v>
      </c>
      <c r="K51" s="353">
        <f t="shared" si="39"/>
        <v>0</v>
      </c>
      <c r="L51" s="353">
        <f t="shared" si="39"/>
        <v>0</v>
      </c>
      <c r="M51" s="353">
        <f t="shared" si="39"/>
        <v>0</v>
      </c>
      <c r="N51" s="353">
        <f t="shared" si="39"/>
        <v>0</v>
      </c>
      <c r="O51" s="353">
        <f t="shared" si="39"/>
        <v>0</v>
      </c>
      <c r="P51" s="353">
        <f t="shared" si="39"/>
        <v>0</v>
      </c>
      <c r="Q51" s="353">
        <f t="shared" si="39"/>
        <v>0</v>
      </c>
      <c r="R51" s="353">
        <f t="shared" ref="R51:AA51" si="40">SUM(R45:R49)</f>
        <v>0</v>
      </c>
      <c r="S51" s="353">
        <f t="shared" si="40"/>
        <v>0</v>
      </c>
      <c r="T51" s="353">
        <f t="shared" si="40"/>
        <v>0</v>
      </c>
      <c r="U51" s="353">
        <f t="shared" si="40"/>
        <v>0</v>
      </c>
      <c r="V51" s="353">
        <f t="shared" si="40"/>
        <v>0</v>
      </c>
      <c r="W51" s="353">
        <f t="shared" si="40"/>
        <v>0</v>
      </c>
      <c r="X51" s="354">
        <f t="shared" si="40"/>
        <v>0</v>
      </c>
      <c r="Y51" s="353">
        <f t="shared" si="40"/>
        <v>0</v>
      </c>
      <c r="Z51" s="353">
        <f t="shared" si="40"/>
        <v>0</v>
      </c>
      <c r="AA51" s="353">
        <f t="shared" si="40"/>
        <v>0</v>
      </c>
      <c r="AB51" s="353">
        <f t="shared" ref="AB51:AG51" si="41">SUM(AB45:AB49)</f>
        <v>0</v>
      </c>
      <c r="AC51" s="353">
        <f t="shared" si="41"/>
        <v>0</v>
      </c>
      <c r="AD51" s="353">
        <f t="shared" si="41"/>
        <v>0</v>
      </c>
      <c r="AE51" s="353">
        <f t="shared" si="41"/>
        <v>0</v>
      </c>
      <c r="AF51" s="353">
        <f t="shared" si="41"/>
        <v>0</v>
      </c>
      <c r="AG51" s="353">
        <f t="shared" si="41"/>
        <v>0</v>
      </c>
    </row>
    <row r="52" spans="1:33">
      <c r="A52" s="24"/>
      <c r="B52" s="24"/>
      <c r="C52" s="2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350"/>
      <c r="Y52" s="104"/>
      <c r="Z52" s="104"/>
      <c r="AA52" s="104"/>
      <c r="AB52" s="104"/>
      <c r="AC52" s="104"/>
      <c r="AD52" s="104"/>
      <c r="AE52" s="104"/>
      <c r="AF52" s="104"/>
      <c r="AG52" s="104"/>
    </row>
  </sheetData>
  <mergeCells count="2">
    <mergeCell ref="C36:C37"/>
    <mergeCell ref="C46:C49"/>
  </mergeCells>
  <pageMargins left="0.8" right="0.5" top="0.75" bottom="0.5" header="0.5" footer="0.5"/>
  <pageSetup scale="73" fitToWidth="3" orientation="landscape" horizontalDpi="4294967292" verticalDpi="4294967292" r:id="rId1"/>
  <headerFooter alignWithMargins="0">
    <oddFooter xml:space="preserve">&amp;L&amp;"Times,Regular"&amp;D&amp;R&amp;"Geneva,Regular"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44</vt:i4>
      </vt:variant>
    </vt:vector>
  </HeadingPairs>
  <TitlesOfParts>
    <vt:vector size="53" baseType="lpstr">
      <vt:lpstr>Sources and Uses</vt:lpstr>
      <vt:lpstr>Dev Prog </vt:lpstr>
      <vt:lpstr>Dev Costs</vt:lpstr>
      <vt:lpstr>Owner Afford</vt:lpstr>
      <vt:lpstr>Rent Table</vt:lpstr>
      <vt:lpstr>Rental Income</vt:lpstr>
      <vt:lpstr>Rental Fin Ass</vt:lpstr>
      <vt:lpstr>Rental Oper Budget</vt:lpstr>
      <vt:lpstr>Rental Cash Flow</vt:lpstr>
      <vt:lpstr>Aff_Hsg_Cost_Percent</vt:lpstr>
      <vt:lpstr>'Rental Income'!Bedroom1</vt:lpstr>
      <vt:lpstr>'Rental Income'!Bedroom2</vt:lpstr>
      <vt:lpstr>'Owner Afford'!Bedroom3</vt:lpstr>
      <vt:lpstr>'Rental Income'!Bedroom3</vt:lpstr>
      <vt:lpstr>'Owner Afford'!Bedroom4</vt:lpstr>
      <vt:lpstr>'Rental Income'!Bedroom4</vt:lpstr>
      <vt:lpstr>'Rental Fin Ass'!DCR</vt:lpstr>
      <vt:lpstr>'Rental Fin Ass'!Debt_Service</vt:lpstr>
      <vt:lpstr>Income</vt:lpstr>
      <vt:lpstr>'Rental Fin Ass'!Int_Rate</vt:lpstr>
      <vt:lpstr>NOI</vt:lpstr>
      <vt:lpstr>Oper_Exp</vt:lpstr>
      <vt:lpstr>Operating_Expenses</vt:lpstr>
      <vt:lpstr>'Sources and Uses'!Perm_Loan</vt:lpstr>
      <vt:lpstr>'Dev Costs'!Print_Area</vt:lpstr>
      <vt:lpstr>'Dev Prog '!Print_Area</vt:lpstr>
      <vt:lpstr>'Owner Afford'!Print_Area</vt:lpstr>
      <vt:lpstr>'Rent Table'!Print_Area</vt:lpstr>
      <vt:lpstr>'Rental Cash Flow'!Print_Area</vt:lpstr>
      <vt:lpstr>'Rental Fin Ass'!Print_Area</vt:lpstr>
      <vt:lpstr>'Rental Income'!Print_Area</vt:lpstr>
      <vt:lpstr>'Rental Oper Budget'!Print_Area</vt:lpstr>
      <vt:lpstr>'Sources and Uses'!Print_Area</vt:lpstr>
      <vt:lpstr>'Dev Prog '!Print_Area_All</vt:lpstr>
      <vt:lpstr>'Owner Afford'!Print_Area_All</vt:lpstr>
      <vt:lpstr>'Rental Cash Flow'!Print_Area_All</vt:lpstr>
      <vt:lpstr>'Rental Fin Ass'!Print_Area_All</vt:lpstr>
      <vt:lpstr>'Rental Income'!Print_Area_All</vt:lpstr>
      <vt:lpstr>'Rental Oper Budget'!Print_Area_All</vt:lpstr>
      <vt:lpstr>'Sources and Uses'!Print_Area_All</vt:lpstr>
      <vt:lpstr>Print_Area_All</vt:lpstr>
      <vt:lpstr>'Rental Cash Flow'!Print_Titles</vt:lpstr>
      <vt:lpstr>'Rental Oper Budget'!Print_Titles</vt:lpstr>
      <vt:lpstr>'Owner Afford'!Pro_Forma</vt:lpstr>
      <vt:lpstr>Pro_Forma</vt:lpstr>
      <vt:lpstr>Scenario</vt:lpstr>
      <vt:lpstr>'Rental Cash Flow'!Tax_Credit_Basis</vt:lpstr>
      <vt:lpstr>Tax_Credit_Basis</vt:lpstr>
      <vt:lpstr>'Dev Prog '!Tax_Credit_Equity</vt:lpstr>
      <vt:lpstr>'Sources and Uses'!Tax_Credit_Equity</vt:lpstr>
      <vt:lpstr>'Rental Fin Ass'!Term</vt:lpstr>
      <vt:lpstr>Tot_Dev_Costs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Lake-Brown</dc:creator>
  <cp:lastModifiedBy>Emily Holt</cp:lastModifiedBy>
  <cp:lastPrinted>2024-02-23T13:53:25Z</cp:lastPrinted>
  <dcterms:created xsi:type="dcterms:W3CDTF">1998-10-01T18:51:06Z</dcterms:created>
  <dcterms:modified xsi:type="dcterms:W3CDTF">2024-03-01T17:00:23Z</dcterms:modified>
</cp:coreProperties>
</file>